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eve_wood_uk_nationalgrid_com/Documents/NoM 2025/"/>
    </mc:Choice>
  </mc:AlternateContent>
  <xr:revisionPtr revIDLastSave="0" documentId="8_{1270DC57-FAA5-437A-8630-BBDD767CE4C4}" xr6:coauthVersionLast="47" xr6:coauthVersionMax="47" xr10:uidLastSave="{00000000-0000-0000-0000-000000000000}"/>
  <bookViews>
    <workbookView xWindow="-120" yWindow="-16320" windowWidth="29040" windowHeight="15840" tabRatio="775" xr2:uid="{00000000-000D-0000-FFFF-FFFF00000000}"/>
  </bookViews>
  <sheets>
    <sheet name="FO% AG% AB" sheetId="4" r:id="rId1"/>
    <sheet name="MeetingSession" sheetId="8" state="hidden" r:id="rId2"/>
  </sheets>
  <definedNames>
    <definedName name="FOpAGpAB_IndependentResult">'FO% AG% AB'!$A$49:$P$50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" localSheetId="0">'FO% AG% AB'!#REF!</definedName>
    <definedName name="Query_from_Mms_DSN_1" localSheetId="0">'FO% AG% AB'!$A$25:$P$47</definedName>
    <definedName name="Query_from_Mms_DSN_2" localSheetId="0">'FO% AG% AB'!$W$23</definedName>
    <definedName name="Query_from_Mms_DSN_4" localSheetId="0">'FO% AG% AB'!$X$23</definedName>
    <definedName name="Query_from_Mms_DSN_4" localSheetId="1">MeetingSession!$A$1</definedName>
    <definedName name="Query_from_Mms_DSN_5" localSheetId="0">'FO% AG% AB'!$V$23</definedName>
    <definedName name="Query_from_Mms_DSN_6" localSheetId="0">'FO% AG% AB'!$A$49:$P$49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4" l="1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V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V48" i="4"/>
  <c r="W48" i="4" s="1"/>
  <c r="W22" i="4"/>
  <c r="B1" i="8"/>
  <c r="X49" i="4"/>
  <c r="U49" i="4"/>
  <c r="T49" i="4"/>
  <c r="S49" i="4"/>
  <c r="R49" i="4"/>
  <c r="Q49" i="4"/>
  <c r="X25" i="4"/>
  <c r="T25" i="4"/>
  <c r="R25" i="4"/>
  <c r="V25" i="4" s="1"/>
  <c r="W25" i="4" s="1"/>
  <c r="S25" i="4"/>
  <c r="U25" i="4"/>
  <c r="Q20" i="4"/>
  <c r="Q7" i="4"/>
  <c r="V13" i="4"/>
  <c r="Q53" i="4"/>
  <c r="X24" i="4"/>
  <c r="R24" i="4"/>
  <c r="T24" i="4"/>
  <c r="Q19" i="4" l="1"/>
  <c r="V49" i="4"/>
  <c r="W49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_FOpAGpAB_IndependentResult" type="1" refreshedVersion="8" saveData="1">
    <dbPr connection="DRIVER=SQL Server;SERVER=SHOWUK-23\SQLEXPRESS;UID=LumiOp;Trusted_Connection=Yes;APP=Microsoft Office;WSID=REGUK-24;DATABASE=LumiAgm_National grid agm" command="exec [usp_Poll_SelectScrutineersReportWithAbstain] @ForceRecalc=0, @ReportIndependentVotes=1"/>
  </connection>
  <connection id="2" xr16:uid="{00000000-0015-0000-FFFF-FFFF01000000}" name="conn_FOpAGpAB_OverallResult" type="1" refreshedVersion="8" saveData="1">
    <dbPr connection="DRIVER=SQL Server;SERVER=SHOWUK-23\SQLEXPRESS;UID=LumiOp;Trusted_Connection=Yes;APP=Microsoft Office;WSID=REGUK-24;DATABASE=LumiAgm_National grid agm" command="exec [usp_Poll_SelectScrutineersReportWithAbstain] @ForceRecalc=0, @ReportIndependentVotes=0"/>
  </connection>
  <connection id="3" xr16:uid="{00000000-0015-0000-FFFF-FFFF02000000}" name="Connection61" type="1" refreshedVersion="8" background="1" saveData="1">
    <dbPr connection="DRIVER=SQL Server;SERVER=SHOWUK-23\SQLEXPRESS;UID=LumiOp;Trusted_Connection=Yes;APP=Microsoft Office;WSID=REGUK-24;DATABASE=LumiAgm_National grid agm" command="SELECT MeetingSession.MeetingType_x000d__x000a_FROM MeetingSession"/>
  </connection>
  <connection id="4" xr16:uid="{00000000-0015-0000-FFFF-FFFF03000000}" name="Connection7" type="1" refreshedVersion="8" background="1" saveData="1">
    <dbPr connection="DRIVER=SQL Server;SERVER=SHOWUK-23\SQLEXPRESS;UID=LumiOp;Trusted_Connection=Yes;APP=Microsoft Office;WSID=REGUK-24;DATABASE=LumiAgm_National grid agm" command="select case when exists (select * from Question where CalculateIndependentVotes=1) then 'Ind'  else 'NoInd' end"/>
  </connection>
  <connection id="5" xr16:uid="{00000000-0015-0000-FFFF-FFFF04000000}" name="qryISC1" type="1" refreshedVersion="8" background="1" saveData="1">
    <dbPr connection="DRIVER=SQL Server;SERVER=SHOWUK-23\SQLEXPRESS;UID=LumiOp;Trusted_Connection=Yes;APP=Microsoft Office;WSID=REGUK-24;DATABASE=LumiAgm_National grid agm" command="select case when sum(IssuedShareCapitalVotable) &gt; 0 then sum(IssuedShareCapitalVotable) else sum(IssuedShareCapital) end as SumOfIssuedShareCapital from ShareClass"/>
  </connection>
  <connection id="6" xr16:uid="{00000000-0015-0000-FFFF-FFFF05000000}" name="qryIscIndependent" type="1" refreshedVersion="8" background="1" saveData="1">
    <dbPr connection="DRIVER=SQL Server;SERVER=SHOWUK-23\SQLEXPRESS;UID=LumiOp;Trusted_Connection=Yes;APP=Microsoft Office;WSID=REGUK-24;DATABASE=LumiAgm_National grid agm" command="SELECT Sum(ShareClass.IssuedShareCapitalIndependents) AS SumOfIssuedShareCapitalIndependents FROM ShareClass"/>
  </connection>
</connections>
</file>

<file path=xl/sharedStrings.xml><?xml version="1.0" encoding="utf-8"?>
<sst xmlns="http://schemas.openxmlformats.org/spreadsheetml/2006/main" count="195" uniqueCount="62">
  <si>
    <t>is correctly set out as follows:-</t>
  </si>
  <si>
    <t>%</t>
  </si>
  <si>
    <t>Yours faithfully,</t>
  </si>
  <si>
    <t>VOTES
TOTAL</t>
  </si>
  <si>
    <t>% of ISC VOTED</t>
  </si>
  <si>
    <t>Issued share capital:</t>
  </si>
  <si>
    <t>Resolution 1</t>
  </si>
  <si>
    <t>For</t>
  </si>
  <si>
    <t>Against</t>
  </si>
  <si>
    <t>Withheld</t>
  </si>
  <si>
    <t>National Grid plc</t>
  </si>
  <si>
    <t>Kathryn Earles_x000D_
Relationship Manager</t>
  </si>
  <si>
    <t>Equiniti</t>
  </si>
  <si>
    <t>Resolution 2</t>
  </si>
  <si>
    <t>Resolution 3</t>
  </si>
  <si>
    <t>Resolution 4</t>
  </si>
  <si>
    <t>Resolution 5</t>
  </si>
  <si>
    <t>Resolution 6</t>
  </si>
  <si>
    <t>Resolution 7</t>
  </si>
  <si>
    <t>Resolution 8</t>
  </si>
  <si>
    <t>Resolution 9</t>
  </si>
  <si>
    <t>Resolution 10</t>
  </si>
  <si>
    <t>Resolution 11</t>
  </si>
  <si>
    <t>Resolution 12</t>
  </si>
  <si>
    <t>Resolution 13</t>
  </si>
  <si>
    <t>Resolution 14</t>
  </si>
  <si>
    <t>Resolution 15</t>
  </si>
  <si>
    <t>Resolution 16</t>
  </si>
  <si>
    <t>Resolution 17</t>
  </si>
  <si>
    <t>Resolution 18</t>
  </si>
  <si>
    <t>Resolution 19</t>
  </si>
  <si>
    <t>Resolution 20</t>
  </si>
  <si>
    <t>Resolution 21</t>
  </si>
  <si>
    <t>Resolution 22</t>
  </si>
  <si>
    <t>Resolution 23</t>
  </si>
  <si>
    <t>NoInd</t>
  </si>
  <si>
    <t>The Chair</t>
  </si>
  <si>
    <t>Dear Sir/Madam,</t>
  </si>
  <si>
    <t>Resolution 1 - To receive the Annual Report and Accounts</t>
  </si>
  <si>
    <t>Resolution 2 - To declare a final dividend</t>
  </si>
  <si>
    <t>Resolution 3 - To re-elect Paula Rosput Reynolds</t>
  </si>
  <si>
    <t>Resolution 4 - To re-elect John Pettigrew</t>
  </si>
  <si>
    <t>Resolution 5 - To re-elect Andy Agg</t>
  </si>
  <si>
    <t>Resolution 6 - To elect Jacqui Ferguson</t>
  </si>
  <si>
    <t>Resolution 7 - To re-elect Ian Livingston</t>
  </si>
  <si>
    <t>Resolution 8 - To re-elect Iain Mackay</t>
  </si>
  <si>
    <t>Resolution 9 - To re-elect Anne Robinson</t>
  </si>
  <si>
    <t>Resolution 10 - To re-elect Earl Shipp</t>
  </si>
  <si>
    <t>Resolution 11 - To re-elect Jonathan Silver</t>
  </si>
  <si>
    <t>Resolution 12 - To re-elect Tony Wood</t>
  </si>
  <si>
    <t>Resolution 13 - To re-elect Martha Wyrsch</t>
  </si>
  <si>
    <t>Resolution 14 - To re-appoint Deloitte LLP as the Company’s auditor</t>
  </si>
  <si>
    <t>Resolution 15 - To authorise the Audit &amp; Risk Committee of the Board to set the auditor’s remuneration</t>
  </si>
  <si>
    <t>Resolution 16 - To approve the Directors’ Remuneration Report excluding the Directors’ Remuneration Policy</t>
  </si>
  <si>
    <t>Resolution 17 - To approve the Climate Transition Plan</t>
  </si>
  <si>
    <t>Resolution 18 - To authorise the Company to make political donations</t>
  </si>
  <si>
    <t>Resolution 19 - To authorise the Directors to allot shares</t>
  </si>
  <si>
    <t>*special resolution</t>
  </si>
  <si>
    <t>Resolution 20* - To disapply pre-emption rights</t>
  </si>
  <si>
    <t>Resolution 21* - To disapply pre-emption rights for acquisitions</t>
  </si>
  <si>
    <t>Resolution 22* - To authorise the Company to purchase its own shares</t>
  </si>
  <si>
    <t>Resolution 23* - To authorise the Directors to hold general meetings on 14 clear days’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</si>
</sst>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809]dd\ mmmm\ yyyy;@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1" xfId="0" applyNumberFormat="1" applyBorder="1"/>
    <xf numFmtId="10" fontId="0" fillId="0" borderId="1" xfId="0" applyNumberFormat="1" applyBorder="1"/>
    <xf numFmtId="22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3" fillId="0" borderId="0" xfId="0" applyFont="1" applyAlignment="1">
      <alignment horizontal="right"/>
    </xf>
    <xf numFmtId="3" fontId="5" fillId="2" borderId="0" xfId="0" applyNumberFormat="1" applyFont="1" applyFill="1"/>
    <xf numFmtId="3" fontId="3" fillId="0" borderId="0" xfId="0" applyNumberFormat="1" applyFont="1"/>
    <xf numFmtId="3" fontId="0" fillId="0" borderId="2" xfId="0" applyNumberFormat="1" applyBorder="1"/>
    <xf numFmtId="4" fontId="3" fillId="0" borderId="0" xfId="0" applyNumberFormat="1" applyFont="1" applyAlignment="1">
      <alignment horizontal="right"/>
    </xf>
    <xf numFmtId="0" fontId="0" fillId="0" borderId="1" xfId="0" applyBorder="1" applyAlignment="1">
      <alignment wrapText="1"/>
    </xf>
    <xf numFmtId="164" fontId="0" fillId="0" borderId="0" xfId="0" applyNumberFormat="1" applyAlignment="1">
      <alignment horizontal="right"/>
    </xf>
    <xf numFmtId="0" fontId="0" fillId="0" borderId="0" xfId="0"/>
    <xf numFmtId="3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2" headers="0" growShrinkType="overwriteClear" fillFormulas="1" preserveFormatting="0" adjustColumnWidth="0" connectionId="5" xr16:uid="{00000000-0016-0000-0000-000003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6" xr16:uid="{00000000-0016-0000-0000-000002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5" headers="0" growShrinkType="overwriteClear" fillFormulas="1" preserveFormatting="0" adjustColumnWidth="0" connectionId="4" xr16:uid="{00000000-0016-0000-0000-000001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6" headers="0" backgroundRefresh="0" growShrinkType="insertClear" fillFormulas="1" preserveFormatting="0" adjustColumnWidth="0" connectionId="1" xr16:uid="{00000000-0016-0000-0000-000000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1" headers="0" backgroundRefresh="0" growShrinkType="insertClear" fillFormulas="1" preserveFormatting="0" adjustColumnWidth="0" connectionId="2" xr16:uid="{00000000-0016-0000-0000-000004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3" xr16:uid="{00000000-0016-0000-0100-000005000000}" autoFormatId="16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MeetingType"/>
      <queryTableField id="2" dataBound="0" fillFormulas="1"/>
    </queryTableFields>
  </queryTableRefresh>
</query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0"/>
    <pageSetUpPr autoPageBreaks="0" fitToPage="1"/>
  </sheetPr>
  <dimension ref="A5:Z53"/>
  <sheetViews>
    <sheetView showGridLines="0" tabSelected="1" topLeftCell="Q7" zoomScale="85" zoomScaleNormal="85" workbookViewId="0">
      <selection activeCell="Q19" sqref="Q19"/>
    </sheetView>
  </sheetViews>
  <sheetFormatPr defaultRowHeight="12.5" x14ac:dyDescent="0.25"/>
  <cols>
    <col min="1" max="1" width="11.7265625" hidden="1" customWidth="1"/>
    <col min="2" max="2" width="12.453125" hidden="1" customWidth="1"/>
    <col min="3" max="3" width="5.36328125" hidden="1" customWidth="1"/>
    <col min="4" max="4" width="10.90625" hidden="1" customWidth="1"/>
    <col min="5" max="5" width="4.36328125" hidden="1" customWidth="1"/>
    <col min="6" max="6" width="9.81640625" hidden="1" customWidth="1"/>
    <col min="7" max="7" width="12.453125" hidden="1" customWidth="1"/>
    <col min="8" max="8" width="6.36328125" hidden="1" customWidth="1"/>
    <col min="9" max="9" width="3.54296875" hidden="1" customWidth="1"/>
    <col min="10" max="10" width="6.90625" hidden="1" customWidth="1"/>
    <col min="11" max="11" width="7.90625" hidden="1" customWidth="1"/>
    <col min="12" max="12" width="6.36328125" hidden="1" customWidth="1"/>
    <col min="13" max="13" width="14.1796875" hidden="1" customWidth="1"/>
    <col min="14" max="14" width="33.26953125" hidden="1" customWidth="1"/>
    <col min="15" max="15" width="6.81640625" hidden="1" customWidth="1"/>
    <col min="16" max="16" width="1.90625" hidden="1" customWidth="1"/>
    <col min="17" max="17" width="87.08984375" customWidth="1"/>
    <col min="18" max="18" width="12.453125" style="1" bestFit="1" customWidth="1"/>
    <col min="19" max="19" width="5.36328125" style="5" bestFit="1" customWidth="1"/>
    <col min="20" max="20" width="10.90625" style="1" bestFit="1" customWidth="1"/>
    <col min="21" max="21" width="4.36328125" style="5" bestFit="1" customWidth="1"/>
    <col min="22" max="22" width="17.54296875" style="5" bestFit="1" customWidth="1"/>
    <col min="23" max="23" width="15" style="1" bestFit="1" customWidth="1"/>
    <col min="24" max="24" width="10.90625" bestFit="1" customWidth="1"/>
  </cols>
  <sheetData>
    <row r="5" spans="17:24" x14ac:dyDescent="0.25">
      <c r="W5" s="5"/>
    </row>
    <row r="6" spans="17:24" x14ac:dyDescent="0.25">
      <c r="Q6" t="s">
        <v>36</v>
      </c>
    </row>
    <row r="7" spans="17:24" x14ac:dyDescent="0.25">
      <c r="Q7" s="1" t="str">
        <f ca="1">INDIRECT("M25")</f>
        <v>National Grid plc</v>
      </c>
    </row>
    <row r="9" spans="17:24" x14ac:dyDescent="0.25">
      <c r="X9" s="4"/>
    </row>
    <row r="12" spans="17:24" x14ac:dyDescent="0.25">
      <c r="X12" s="16"/>
    </row>
    <row r="13" spans="17:24" x14ac:dyDescent="0.25">
      <c r="U13" s="15"/>
      <c r="V13" s="22">
        <f ca="1">INDIRECT("L25")</f>
        <v>45483</v>
      </c>
      <c r="W13" s="23"/>
      <c r="X13" s="23"/>
    </row>
    <row r="17" spans="1:26" ht="13.5" x14ac:dyDescent="0.35">
      <c r="Q17" t="s">
        <v>37</v>
      </c>
      <c r="Z17" s="14"/>
    </row>
    <row r="19" spans="1:26" x14ac:dyDescent="0.25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6" x14ac:dyDescent="0.25">
      <c r="Q20" s="13" t="str">
        <f ca="1">"Members of the Company held on " &amp;TEXT(INDIRECT("L25"), "d mmmm yyyy") &amp; " I HEREBY CERTIFY that the result of the Poll"</f>
        <v>Members of the Company held on 10 July 2024 I HEREBY CERTIFY that the result of the Poll</v>
      </c>
    </row>
    <row r="21" spans="1:26" x14ac:dyDescent="0.25">
      <c r="Q21" t="s">
        <v>0</v>
      </c>
    </row>
    <row r="22" spans="1:26" ht="18.75" customHeight="1" x14ac:dyDescent="0.25">
      <c r="V22" s="20" t="s">
        <v>5</v>
      </c>
      <c r="W22" s="25">
        <f>W23</f>
        <v>4811764367</v>
      </c>
      <c r="X22" s="23"/>
    </row>
    <row r="23" spans="1:26" ht="6.65" hidden="1" customHeight="1" x14ac:dyDescent="0.25">
      <c r="V23" s="19" t="s">
        <v>35</v>
      </c>
      <c r="W23" s="19">
        <v>4811764367</v>
      </c>
      <c r="X23" s="19">
        <v>0</v>
      </c>
    </row>
    <row r="24" spans="1:26" s="9" customFormat="1" ht="25.5" customHeight="1" x14ac:dyDescent="0.25">
      <c r="Q24" s="6"/>
      <c r="R24" s="7" t="str">
        <f ca="1">"VOTES" &amp; CHAR(10) &amp; UPPER(INDIRECT("I25"))</f>
        <v>VOTES
FOR</v>
      </c>
      <c r="S24" s="8" t="s">
        <v>1</v>
      </c>
      <c r="T24" s="7" t="str">
        <f ca="1">"VOTES" &amp; CHAR(10) &amp; UPPER(INDIRECT("J25"))</f>
        <v>VOTES
AGAINST</v>
      </c>
      <c r="U24" s="8" t="s">
        <v>1</v>
      </c>
      <c r="V24" s="7" t="s">
        <v>3</v>
      </c>
      <c r="W24" s="7" t="s">
        <v>4</v>
      </c>
      <c r="X24" s="7" t="str">
        <f ca="1">"VOTES" &amp; CHAR(10) &amp; UPPER(INDIRECT("K25"))</f>
        <v>VOTES
WITHHELD</v>
      </c>
    </row>
    <row r="25" spans="1:26" ht="12.75" customHeight="1" x14ac:dyDescent="0.25">
      <c r="A25" t="s">
        <v>6</v>
      </c>
      <c r="B25" s="1">
        <v>3265192456</v>
      </c>
      <c r="C25" s="5">
        <v>99.6396534</v>
      </c>
      <c r="D25" s="1">
        <v>11808563</v>
      </c>
      <c r="E25" s="5">
        <v>0.36034660000000002</v>
      </c>
      <c r="F25">
        <v>3635434</v>
      </c>
      <c r="G25" s="1">
        <v>3280636453</v>
      </c>
      <c r="H25" s="1">
        <v>31510</v>
      </c>
      <c r="I25" s="1" t="s">
        <v>7</v>
      </c>
      <c r="J25" s="1" t="s">
        <v>8</v>
      </c>
      <c r="K25" s="12" t="s">
        <v>9</v>
      </c>
      <c r="L25" s="1">
        <v>45483</v>
      </c>
      <c r="M25" s="1" t="s">
        <v>10</v>
      </c>
      <c r="N25" s="1" t="s">
        <v>11</v>
      </c>
      <c r="O25" s="1" t="s">
        <v>12</v>
      </c>
      <c r="P25" s="1">
        <v>0</v>
      </c>
      <c r="Q25" s="3" t="s">
        <v>38</v>
      </c>
      <c r="R25" s="2">
        <f t="shared" ref="R25:U25" si="0">B25</f>
        <v>3265192456</v>
      </c>
      <c r="S25" s="10">
        <f t="shared" si="0"/>
        <v>99.6396534</v>
      </c>
      <c r="T25" s="2">
        <f t="shared" si="0"/>
        <v>11808563</v>
      </c>
      <c r="U25" s="10">
        <f t="shared" si="0"/>
        <v>0.36034660000000002</v>
      </c>
      <c r="V25" s="2">
        <f>R25+T25</f>
        <v>3277001019</v>
      </c>
      <c r="W25" s="11">
        <f>V25/IF(P25=1,$X$23, $W$23)</f>
        <v>0.681039379541172</v>
      </c>
      <c r="X25" s="2">
        <f>F25</f>
        <v>3635434</v>
      </c>
    </row>
    <row r="26" spans="1:26" ht="12.75" customHeight="1" x14ac:dyDescent="0.25">
      <c r="A26" t="s">
        <v>13</v>
      </c>
      <c r="B26" s="1">
        <v>3276241107</v>
      </c>
      <c r="C26" s="5">
        <v>99.874545499999996</v>
      </c>
      <c r="D26" s="1">
        <v>4115354</v>
      </c>
      <c r="E26" s="5">
        <v>0.1254545</v>
      </c>
      <c r="F26">
        <v>280243</v>
      </c>
      <c r="G26" s="1">
        <v>3280636704</v>
      </c>
      <c r="H26" s="1">
        <v>31510</v>
      </c>
      <c r="I26" s="1" t="s">
        <v>7</v>
      </c>
      <c r="J26" s="1" t="s">
        <v>8</v>
      </c>
      <c r="K26" s="12" t="s">
        <v>9</v>
      </c>
      <c r="L26" s="1">
        <v>45483</v>
      </c>
      <c r="M26" s="1" t="s">
        <v>10</v>
      </c>
      <c r="N26" s="1" t="s">
        <v>11</v>
      </c>
      <c r="O26" s="1" t="s">
        <v>12</v>
      </c>
      <c r="P26" s="1">
        <v>0</v>
      </c>
      <c r="Q26" s="3" t="s">
        <v>39</v>
      </c>
      <c r="R26" s="2">
        <f t="shared" ref="R26:R47" si="1">B26</f>
        <v>3276241107</v>
      </c>
      <c r="S26" s="10">
        <f t="shared" ref="S26:S47" si="2">C26</f>
        <v>99.874545499999996</v>
      </c>
      <c r="T26" s="2">
        <f t="shared" ref="T26:T47" si="3">D26</f>
        <v>4115354</v>
      </c>
      <c r="U26" s="10">
        <f t="shared" ref="U26:U47" si="4">E26</f>
        <v>0.1254545</v>
      </c>
      <c r="V26" s="2">
        <f t="shared" ref="V26:V47" si="5">R26+T26</f>
        <v>3280356461</v>
      </c>
      <c r="W26" s="11">
        <f t="shared" ref="W26:W47" si="6">V26/IF(P26=1,$X$23, $W$23)</f>
        <v>0.68173672083722803</v>
      </c>
      <c r="X26" s="2">
        <f t="shared" ref="X26:X47" si="7">F26</f>
        <v>280243</v>
      </c>
    </row>
    <row r="27" spans="1:26" ht="12.75" customHeight="1" x14ac:dyDescent="0.25">
      <c r="A27" t="s">
        <v>14</v>
      </c>
      <c r="B27" s="1">
        <v>3165558984</v>
      </c>
      <c r="C27" s="5">
        <v>96.513286699999995</v>
      </c>
      <c r="D27" s="1">
        <v>114361420</v>
      </c>
      <c r="E27" s="5">
        <v>3.4867132999999999</v>
      </c>
      <c r="F27">
        <v>710938</v>
      </c>
      <c r="G27" s="1">
        <v>3280631342</v>
      </c>
      <c r="H27" s="1">
        <v>32074</v>
      </c>
      <c r="I27" s="1" t="s">
        <v>7</v>
      </c>
      <c r="J27" s="1" t="s">
        <v>8</v>
      </c>
      <c r="K27" s="12" t="s">
        <v>9</v>
      </c>
      <c r="L27" s="1">
        <v>45483</v>
      </c>
      <c r="M27" s="1" t="s">
        <v>10</v>
      </c>
      <c r="N27" s="1" t="s">
        <v>11</v>
      </c>
      <c r="O27" s="1" t="s">
        <v>12</v>
      </c>
      <c r="P27" s="1">
        <v>0</v>
      </c>
      <c r="Q27" s="3" t="s">
        <v>40</v>
      </c>
      <c r="R27" s="2">
        <f t="shared" si="1"/>
        <v>3165558984</v>
      </c>
      <c r="S27" s="10">
        <f t="shared" si="2"/>
        <v>96.513286699999995</v>
      </c>
      <c r="T27" s="2">
        <f t="shared" si="3"/>
        <v>114361420</v>
      </c>
      <c r="U27" s="10">
        <f t="shared" si="4"/>
        <v>3.4867132999999999</v>
      </c>
      <c r="V27" s="2">
        <f t="shared" si="5"/>
        <v>3279920404</v>
      </c>
      <c r="W27" s="11">
        <f t="shared" si="6"/>
        <v>0.68164609773793605</v>
      </c>
      <c r="X27" s="2">
        <f t="shared" si="7"/>
        <v>710938</v>
      </c>
    </row>
    <row r="28" spans="1:26" ht="12.75" customHeight="1" x14ac:dyDescent="0.25">
      <c r="A28" t="s">
        <v>15</v>
      </c>
      <c r="B28" s="1">
        <v>3220577902</v>
      </c>
      <c r="C28" s="5">
        <v>98.189610200000004</v>
      </c>
      <c r="D28" s="1">
        <v>59380025</v>
      </c>
      <c r="E28" s="5">
        <v>1.8103898</v>
      </c>
      <c r="F28">
        <v>678756</v>
      </c>
      <c r="G28" s="1">
        <v>3280636683</v>
      </c>
      <c r="H28" s="1">
        <v>31510</v>
      </c>
      <c r="I28" s="1" t="s">
        <v>7</v>
      </c>
      <c r="J28" s="1" t="s">
        <v>8</v>
      </c>
      <c r="K28" s="12" t="s">
        <v>9</v>
      </c>
      <c r="L28" s="1">
        <v>45483</v>
      </c>
      <c r="M28" s="1" t="s">
        <v>10</v>
      </c>
      <c r="N28" s="1" t="s">
        <v>11</v>
      </c>
      <c r="O28" s="1" t="s">
        <v>12</v>
      </c>
      <c r="P28" s="1">
        <v>0</v>
      </c>
      <c r="Q28" s="3" t="s">
        <v>41</v>
      </c>
      <c r="R28" s="2">
        <f t="shared" si="1"/>
        <v>3220577902</v>
      </c>
      <c r="S28" s="10">
        <f t="shared" si="2"/>
        <v>98.189610200000004</v>
      </c>
      <c r="T28" s="2">
        <f t="shared" si="3"/>
        <v>59380025</v>
      </c>
      <c r="U28" s="10">
        <f t="shared" si="4"/>
        <v>1.8103898</v>
      </c>
      <c r="V28" s="2">
        <f t="shared" si="5"/>
        <v>3279957927</v>
      </c>
      <c r="W28" s="11">
        <f t="shared" si="6"/>
        <v>0.68165389591696934</v>
      </c>
      <c r="X28" s="2">
        <f t="shared" si="7"/>
        <v>678756</v>
      </c>
    </row>
    <row r="29" spans="1:26" ht="12.75" customHeight="1" x14ac:dyDescent="0.25">
      <c r="A29" t="s">
        <v>16</v>
      </c>
      <c r="B29" s="1">
        <v>3219289553</v>
      </c>
      <c r="C29" s="5">
        <v>98.150721000000004</v>
      </c>
      <c r="D29" s="1">
        <v>60655331</v>
      </c>
      <c r="E29" s="5">
        <v>1.8492789999999999</v>
      </c>
      <c r="F29">
        <v>691762</v>
      </c>
      <c r="G29" s="1">
        <v>3280636646</v>
      </c>
      <c r="H29" s="1">
        <v>31510</v>
      </c>
      <c r="I29" s="1" t="s">
        <v>7</v>
      </c>
      <c r="J29" s="1" t="s">
        <v>8</v>
      </c>
      <c r="K29" s="12" t="s">
        <v>9</v>
      </c>
      <c r="L29" s="1">
        <v>45483</v>
      </c>
      <c r="M29" s="1" t="s">
        <v>10</v>
      </c>
      <c r="N29" s="1" t="s">
        <v>11</v>
      </c>
      <c r="O29" s="1" t="s">
        <v>12</v>
      </c>
      <c r="P29" s="1">
        <v>0</v>
      </c>
      <c r="Q29" s="3" t="s">
        <v>42</v>
      </c>
      <c r="R29" s="2">
        <f t="shared" si="1"/>
        <v>3219289553</v>
      </c>
      <c r="S29" s="10">
        <f t="shared" si="2"/>
        <v>98.150721000000004</v>
      </c>
      <c r="T29" s="2">
        <f t="shared" si="3"/>
        <v>60655331</v>
      </c>
      <c r="U29" s="10">
        <f t="shared" si="4"/>
        <v>1.8492789999999999</v>
      </c>
      <c r="V29" s="2">
        <f t="shared" si="5"/>
        <v>3279944884</v>
      </c>
      <c r="W29" s="11">
        <f t="shared" si="6"/>
        <v>0.68165118526885671</v>
      </c>
      <c r="X29" s="2">
        <f t="shared" si="7"/>
        <v>691762</v>
      </c>
    </row>
    <row r="30" spans="1:26" ht="12.75" customHeight="1" x14ac:dyDescent="0.25">
      <c r="A30" t="s">
        <v>17</v>
      </c>
      <c r="B30" s="1">
        <v>3277766456</v>
      </c>
      <c r="C30" s="5">
        <v>99.935400200000004</v>
      </c>
      <c r="D30" s="1">
        <v>2118799</v>
      </c>
      <c r="E30" s="5">
        <v>6.4599799999999999E-2</v>
      </c>
      <c r="F30">
        <v>745969</v>
      </c>
      <c r="G30" s="1">
        <v>3280631224</v>
      </c>
      <c r="H30" s="1">
        <v>32276</v>
      </c>
      <c r="I30" s="1" t="s">
        <v>7</v>
      </c>
      <c r="J30" s="1" t="s">
        <v>8</v>
      </c>
      <c r="K30" s="12" t="s">
        <v>9</v>
      </c>
      <c r="L30" s="1">
        <v>45483</v>
      </c>
      <c r="M30" s="1" t="s">
        <v>10</v>
      </c>
      <c r="N30" s="1" t="s">
        <v>11</v>
      </c>
      <c r="O30" s="1" t="s">
        <v>12</v>
      </c>
      <c r="P30" s="1">
        <v>0</v>
      </c>
      <c r="Q30" s="3" t="s">
        <v>43</v>
      </c>
      <c r="R30" s="2">
        <f t="shared" si="1"/>
        <v>3277766456</v>
      </c>
      <c r="S30" s="10">
        <f t="shared" si="2"/>
        <v>99.935400200000004</v>
      </c>
      <c r="T30" s="2">
        <f t="shared" si="3"/>
        <v>2118799</v>
      </c>
      <c r="U30" s="10">
        <f t="shared" si="4"/>
        <v>6.4599799999999999E-2</v>
      </c>
      <c r="V30" s="2">
        <f t="shared" si="5"/>
        <v>3279885255</v>
      </c>
      <c r="W30" s="11">
        <f t="shared" si="6"/>
        <v>0.68163879293302065</v>
      </c>
      <c r="X30" s="2">
        <f t="shared" si="7"/>
        <v>745969</v>
      </c>
    </row>
    <row r="31" spans="1:26" ht="12.75" customHeight="1" x14ac:dyDescent="0.25">
      <c r="A31" t="s">
        <v>18</v>
      </c>
      <c r="B31" s="1">
        <v>3232349650</v>
      </c>
      <c r="C31" s="5">
        <v>98.551009699999994</v>
      </c>
      <c r="D31" s="1">
        <v>47525067</v>
      </c>
      <c r="E31" s="5">
        <v>1.4489903</v>
      </c>
      <c r="F31">
        <v>760958</v>
      </c>
      <c r="G31" s="1">
        <v>3280635675</v>
      </c>
      <c r="H31" s="1">
        <v>32189</v>
      </c>
      <c r="I31" s="1" t="s">
        <v>7</v>
      </c>
      <c r="J31" s="1" t="s">
        <v>8</v>
      </c>
      <c r="K31" s="12" t="s">
        <v>9</v>
      </c>
      <c r="L31" s="1">
        <v>45483</v>
      </c>
      <c r="M31" s="1" t="s">
        <v>10</v>
      </c>
      <c r="N31" s="1" t="s">
        <v>11</v>
      </c>
      <c r="O31" s="1" t="s">
        <v>12</v>
      </c>
      <c r="P31" s="1">
        <v>0</v>
      </c>
      <c r="Q31" s="3" t="s">
        <v>44</v>
      </c>
      <c r="R31" s="2">
        <f t="shared" si="1"/>
        <v>3232349650</v>
      </c>
      <c r="S31" s="10">
        <f t="shared" si="2"/>
        <v>98.551009699999994</v>
      </c>
      <c r="T31" s="2">
        <f t="shared" si="3"/>
        <v>47525067</v>
      </c>
      <c r="U31" s="10">
        <f t="shared" si="4"/>
        <v>1.4489903</v>
      </c>
      <c r="V31" s="2">
        <f t="shared" si="5"/>
        <v>3279874717</v>
      </c>
      <c r="W31" s="11">
        <f t="shared" si="6"/>
        <v>0.68163660288396666</v>
      </c>
      <c r="X31" s="2">
        <f t="shared" si="7"/>
        <v>760958</v>
      </c>
    </row>
    <row r="32" spans="1:26" ht="12.75" customHeight="1" x14ac:dyDescent="0.25">
      <c r="A32" t="s">
        <v>19</v>
      </c>
      <c r="B32" s="1">
        <v>3275996527</v>
      </c>
      <c r="C32" s="5">
        <v>99.882400500000003</v>
      </c>
      <c r="D32" s="1">
        <v>3857093</v>
      </c>
      <c r="E32" s="5">
        <v>0.1175995</v>
      </c>
      <c r="F32">
        <v>782374</v>
      </c>
      <c r="G32" s="1">
        <v>3280635994</v>
      </c>
      <c r="H32" s="1">
        <v>32189</v>
      </c>
      <c r="I32" s="1" t="s">
        <v>7</v>
      </c>
      <c r="J32" s="1" t="s">
        <v>8</v>
      </c>
      <c r="K32" s="12" t="s">
        <v>9</v>
      </c>
      <c r="L32" s="1">
        <v>45483</v>
      </c>
      <c r="M32" s="1" t="s">
        <v>10</v>
      </c>
      <c r="N32" s="1" t="s">
        <v>11</v>
      </c>
      <c r="O32" s="1" t="s">
        <v>12</v>
      </c>
      <c r="P32" s="1">
        <v>0</v>
      </c>
      <c r="Q32" s="3" t="s">
        <v>45</v>
      </c>
      <c r="R32" s="2">
        <f t="shared" si="1"/>
        <v>3275996527</v>
      </c>
      <c r="S32" s="10">
        <f t="shared" si="2"/>
        <v>99.882400500000003</v>
      </c>
      <c r="T32" s="2">
        <f t="shared" si="3"/>
        <v>3857093</v>
      </c>
      <c r="U32" s="10">
        <f t="shared" si="4"/>
        <v>0.1175995</v>
      </c>
      <c r="V32" s="2">
        <f t="shared" si="5"/>
        <v>3279853620</v>
      </c>
      <c r="W32" s="11">
        <f t="shared" si="6"/>
        <v>0.68163221842155519</v>
      </c>
      <c r="X32" s="2">
        <f t="shared" si="7"/>
        <v>782374</v>
      </c>
    </row>
    <row r="33" spans="1:24" ht="12.75" customHeight="1" x14ac:dyDescent="0.25">
      <c r="A33" t="s">
        <v>20</v>
      </c>
      <c r="B33" s="1">
        <v>3275223662</v>
      </c>
      <c r="C33" s="5">
        <v>99.857332400000004</v>
      </c>
      <c r="D33" s="1">
        <v>4679360</v>
      </c>
      <c r="E33" s="5">
        <v>0.14266760000000001</v>
      </c>
      <c r="F33">
        <v>732982</v>
      </c>
      <c r="G33" s="1">
        <v>3280636004</v>
      </c>
      <c r="H33" s="1">
        <v>32189</v>
      </c>
      <c r="I33" s="1" t="s">
        <v>7</v>
      </c>
      <c r="J33" s="1" t="s">
        <v>8</v>
      </c>
      <c r="K33" s="12" t="s">
        <v>9</v>
      </c>
      <c r="L33" s="1">
        <v>45483</v>
      </c>
      <c r="M33" s="1" t="s">
        <v>10</v>
      </c>
      <c r="N33" s="1" t="s">
        <v>11</v>
      </c>
      <c r="O33" s="1" t="s">
        <v>12</v>
      </c>
      <c r="P33" s="1">
        <v>0</v>
      </c>
      <c r="Q33" s="3" t="s">
        <v>46</v>
      </c>
      <c r="R33" s="2">
        <f t="shared" si="1"/>
        <v>3275223662</v>
      </c>
      <c r="S33" s="10">
        <f t="shared" si="2"/>
        <v>99.857332400000004</v>
      </c>
      <c r="T33" s="2">
        <f t="shared" si="3"/>
        <v>4679360</v>
      </c>
      <c r="U33" s="10">
        <f t="shared" si="4"/>
        <v>0.14266760000000001</v>
      </c>
      <c r="V33" s="2">
        <f t="shared" si="5"/>
        <v>3279903022</v>
      </c>
      <c r="W33" s="11">
        <f t="shared" si="6"/>
        <v>0.68164248534159366</v>
      </c>
      <c r="X33" s="2">
        <f t="shared" si="7"/>
        <v>732982</v>
      </c>
    </row>
    <row r="34" spans="1:24" ht="12.75" customHeight="1" x14ac:dyDescent="0.25">
      <c r="A34" t="s">
        <v>21</v>
      </c>
      <c r="B34" s="1">
        <v>3221573782</v>
      </c>
      <c r="C34" s="5">
        <v>98.222513699999993</v>
      </c>
      <c r="D34" s="1">
        <v>58299295</v>
      </c>
      <c r="E34" s="5">
        <v>1.7774863000000001</v>
      </c>
      <c r="F34">
        <v>762917</v>
      </c>
      <c r="G34" s="1">
        <v>3280635994</v>
      </c>
      <c r="H34" s="1">
        <v>32189</v>
      </c>
      <c r="I34" s="1" t="s">
        <v>7</v>
      </c>
      <c r="J34" s="1" t="s">
        <v>8</v>
      </c>
      <c r="K34" s="12" t="s">
        <v>9</v>
      </c>
      <c r="L34" s="1">
        <v>45483</v>
      </c>
      <c r="M34" s="1" t="s">
        <v>10</v>
      </c>
      <c r="N34" s="1" t="s">
        <v>11</v>
      </c>
      <c r="O34" s="1" t="s">
        <v>12</v>
      </c>
      <c r="P34" s="1">
        <v>0</v>
      </c>
      <c r="Q34" s="3" t="s">
        <v>47</v>
      </c>
      <c r="R34" s="2">
        <f t="shared" si="1"/>
        <v>3221573782</v>
      </c>
      <c r="S34" s="10">
        <f t="shared" si="2"/>
        <v>98.222513699999993</v>
      </c>
      <c r="T34" s="2">
        <f t="shared" si="3"/>
        <v>58299295</v>
      </c>
      <c r="U34" s="10">
        <f t="shared" si="4"/>
        <v>1.7774863000000001</v>
      </c>
      <c r="V34" s="2">
        <f t="shared" si="5"/>
        <v>3279873077</v>
      </c>
      <c r="W34" s="11">
        <f t="shared" si="6"/>
        <v>0.68163626205264682</v>
      </c>
      <c r="X34" s="2">
        <f t="shared" si="7"/>
        <v>762917</v>
      </c>
    </row>
    <row r="35" spans="1:24" ht="12.75" customHeight="1" x14ac:dyDescent="0.25">
      <c r="A35" t="s">
        <v>22</v>
      </c>
      <c r="B35" s="1">
        <v>3189879551</v>
      </c>
      <c r="C35" s="5">
        <v>97.554121899999998</v>
      </c>
      <c r="D35" s="1">
        <v>79976697</v>
      </c>
      <c r="E35" s="5">
        <v>2.4458780999999998</v>
      </c>
      <c r="F35">
        <v>10770437</v>
      </c>
      <c r="G35" s="1">
        <v>3280626685</v>
      </c>
      <c r="H35" s="1">
        <v>32027</v>
      </c>
      <c r="I35" s="1" t="s">
        <v>7</v>
      </c>
      <c r="J35" s="1" t="s">
        <v>8</v>
      </c>
      <c r="K35" s="12" t="s">
        <v>9</v>
      </c>
      <c r="L35" s="1">
        <v>45483</v>
      </c>
      <c r="M35" s="1" t="s">
        <v>10</v>
      </c>
      <c r="N35" s="1" t="s">
        <v>11</v>
      </c>
      <c r="O35" s="1" t="s">
        <v>12</v>
      </c>
      <c r="P35" s="1">
        <v>0</v>
      </c>
      <c r="Q35" s="3" t="s">
        <v>48</v>
      </c>
      <c r="R35" s="2">
        <f t="shared" si="1"/>
        <v>3189879551</v>
      </c>
      <c r="S35" s="10">
        <f t="shared" si="2"/>
        <v>97.554121899999998</v>
      </c>
      <c r="T35" s="2">
        <f t="shared" si="3"/>
        <v>79976697</v>
      </c>
      <c r="U35" s="10">
        <f t="shared" si="4"/>
        <v>2.4458780999999998</v>
      </c>
      <c r="V35" s="2">
        <f t="shared" si="5"/>
        <v>3269856248</v>
      </c>
      <c r="W35" s="11">
        <f t="shared" si="6"/>
        <v>0.67955452482779488</v>
      </c>
      <c r="X35" s="2">
        <f t="shared" si="7"/>
        <v>10770437</v>
      </c>
    </row>
    <row r="36" spans="1:24" ht="12.75" customHeight="1" x14ac:dyDescent="0.25">
      <c r="A36" t="s">
        <v>23</v>
      </c>
      <c r="B36" s="1">
        <v>3230645484</v>
      </c>
      <c r="C36" s="5">
        <v>98.498322900000005</v>
      </c>
      <c r="D36" s="1">
        <v>49253491</v>
      </c>
      <c r="E36" s="5">
        <v>1.5016771</v>
      </c>
      <c r="F36">
        <v>737106</v>
      </c>
      <c r="G36" s="1">
        <v>3280636081</v>
      </c>
      <c r="H36" s="1">
        <v>32114</v>
      </c>
      <c r="I36" s="1" t="s">
        <v>7</v>
      </c>
      <c r="J36" s="1" t="s">
        <v>8</v>
      </c>
      <c r="K36" s="12" t="s">
        <v>9</v>
      </c>
      <c r="L36" s="1">
        <v>45483</v>
      </c>
      <c r="M36" s="1" t="s">
        <v>10</v>
      </c>
      <c r="N36" s="1" t="s">
        <v>11</v>
      </c>
      <c r="O36" s="1" t="s">
        <v>12</v>
      </c>
      <c r="P36" s="1">
        <v>0</v>
      </c>
      <c r="Q36" s="3" t="s">
        <v>49</v>
      </c>
      <c r="R36" s="2">
        <f t="shared" si="1"/>
        <v>3230645484</v>
      </c>
      <c r="S36" s="10">
        <f t="shared" si="2"/>
        <v>98.498322900000005</v>
      </c>
      <c r="T36" s="2">
        <f t="shared" si="3"/>
        <v>49253491</v>
      </c>
      <c r="U36" s="10">
        <f t="shared" si="4"/>
        <v>1.5016771</v>
      </c>
      <c r="V36" s="2">
        <f t="shared" si="5"/>
        <v>3279898975</v>
      </c>
      <c r="W36" s="11">
        <f t="shared" si="6"/>
        <v>0.6816416442779647</v>
      </c>
      <c r="X36" s="2">
        <f t="shared" si="7"/>
        <v>737106</v>
      </c>
    </row>
    <row r="37" spans="1:24" ht="12.75" customHeight="1" x14ac:dyDescent="0.25">
      <c r="A37" t="s">
        <v>24</v>
      </c>
      <c r="B37" s="1">
        <v>3265300758</v>
      </c>
      <c r="C37" s="5">
        <v>99.555004100000005</v>
      </c>
      <c r="D37" s="1">
        <v>14595402</v>
      </c>
      <c r="E37" s="5">
        <v>0.4449959</v>
      </c>
      <c r="F37">
        <v>739919</v>
      </c>
      <c r="G37" s="1">
        <v>3280636079</v>
      </c>
      <c r="H37" s="1">
        <v>32114</v>
      </c>
      <c r="I37" s="1" t="s">
        <v>7</v>
      </c>
      <c r="J37" s="1" t="s">
        <v>8</v>
      </c>
      <c r="K37" s="12" t="s">
        <v>9</v>
      </c>
      <c r="L37" s="1">
        <v>45483</v>
      </c>
      <c r="M37" s="1" t="s">
        <v>10</v>
      </c>
      <c r="N37" s="1" t="s">
        <v>11</v>
      </c>
      <c r="O37" s="1" t="s">
        <v>12</v>
      </c>
      <c r="P37" s="1">
        <v>0</v>
      </c>
      <c r="Q37" s="3" t="s">
        <v>50</v>
      </c>
      <c r="R37" s="2">
        <f t="shared" si="1"/>
        <v>3265300758</v>
      </c>
      <c r="S37" s="10">
        <f t="shared" si="2"/>
        <v>99.555004100000005</v>
      </c>
      <c r="T37" s="2">
        <f t="shared" si="3"/>
        <v>14595402</v>
      </c>
      <c r="U37" s="10">
        <f t="shared" si="4"/>
        <v>0.4449959</v>
      </c>
      <c r="V37" s="2">
        <f t="shared" si="5"/>
        <v>3279896160</v>
      </c>
      <c r="W37" s="11">
        <f t="shared" si="6"/>
        <v>0.68164105925347362</v>
      </c>
      <c r="X37" s="2">
        <f t="shared" si="7"/>
        <v>739919</v>
      </c>
    </row>
    <row r="38" spans="1:24" ht="12.75" customHeight="1" x14ac:dyDescent="0.25">
      <c r="A38" t="s">
        <v>25</v>
      </c>
      <c r="B38" s="1">
        <v>3269095883</v>
      </c>
      <c r="C38" s="5">
        <v>99.971031300000007</v>
      </c>
      <c r="D38" s="1">
        <v>947290</v>
      </c>
      <c r="E38" s="5">
        <v>2.89687E-2</v>
      </c>
      <c r="F38">
        <v>10592513</v>
      </c>
      <c r="G38" s="1">
        <v>3280635686</v>
      </c>
      <c r="H38" s="1">
        <v>32027</v>
      </c>
      <c r="I38" s="1" t="s">
        <v>7</v>
      </c>
      <c r="J38" s="1" t="s">
        <v>8</v>
      </c>
      <c r="K38" s="12" t="s">
        <v>9</v>
      </c>
      <c r="L38" s="1">
        <v>45483</v>
      </c>
      <c r="M38" s="1" t="s">
        <v>10</v>
      </c>
      <c r="N38" s="1" t="s">
        <v>11</v>
      </c>
      <c r="O38" s="1" t="s">
        <v>12</v>
      </c>
      <c r="P38" s="1">
        <v>0</v>
      </c>
      <c r="Q38" s="3" t="s">
        <v>51</v>
      </c>
      <c r="R38" s="2">
        <f t="shared" si="1"/>
        <v>3269095883</v>
      </c>
      <c r="S38" s="10">
        <f t="shared" si="2"/>
        <v>99.971031300000007</v>
      </c>
      <c r="T38" s="2">
        <f t="shared" si="3"/>
        <v>947290</v>
      </c>
      <c r="U38" s="10">
        <f t="shared" si="4"/>
        <v>2.89687E-2</v>
      </c>
      <c r="V38" s="2">
        <f t="shared" si="5"/>
        <v>3270043173</v>
      </c>
      <c r="W38" s="11">
        <f t="shared" si="6"/>
        <v>0.6795933723244183</v>
      </c>
      <c r="X38" s="2">
        <f t="shared" si="7"/>
        <v>10592513</v>
      </c>
    </row>
    <row r="39" spans="1:24" ht="12.75" customHeight="1" x14ac:dyDescent="0.25">
      <c r="A39" t="s">
        <v>26</v>
      </c>
      <c r="B39" s="1">
        <v>3277640388</v>
      </c>
      <c r="C39" s="5">
        <v>99.928073499999996</v>
      </c>
      <c r="D39" s="1">
        <v>2359189</v>
      </c>
      <c r="E39" s="5">
        <v>7.1926500000000004E-2</v>
      </c>
      <c r="F39">
        <v>634244</v>
      </c>
      <c r="G39" s="1">
        <v>3280633821</v>
      </c>
      <c r="H39" s="1">
        <v>32226</v>
      </c>
      <c r="I39" s="1" t="s">
        <v>7</v>
      </c>
      <c r="J39" s="1" t="s">
        <v>8</v>
      </c>
      <c r="K39" s="12" t="s">
        <v>9</v>
      </c>
      <c r="L39" s="1">
        <v>45483</v>
      </c>
      <c r="M39" s="1" t="s">
        <v>10</v>
      </c>
      <c r="N39" s="1" t="s">
        <v>11</v>
      </c>
      <c r="O39" s="1" t="s">
        <v>12</v>
      </c>
      <c r="P39" s="1">
        <v>0</v>
      </c>
      <c r="Q39" s="21" t="s">
        <v>52</v>
      </c>
      <c r="R39" s="2">
        <f t="shared" si="1"/>
        <v>3277640388</v>
      </c>
      <c r="S39" s="10">
        <f t="shared" si="2"/>
        <v>99.928073499999996</v>
      </c>
      <c r="T39" s="2">
        <f t="shared" si="3"/>
        <v>2359189</v>
      </c>
      <c r="U39" s="10">
        <f t="shared" si="4"/>
        <v>7.1926500000000004E-2</v>
      </c>
      <c r="V39" s="2">
        <f t="shared" si="5"/>
        <v>3279999577</v>
      </c>
      <c r="W39" s="11">
        <f t="shared" si="6"/>
        <v>0.68166255178554969</v>
      </c>
      <c r="X39" s="2">
        <f t="shared" si="7"/>
        <v>634244</v>
      </c>
    </row>
    <row r="40" spans="1:24" ht="12.75" customHeight="1" x14ac:dyDescent="0.25">
      <c r="A40" t="s">
        <v>27</v>
      </c>
      <c r="B40" s="1">
        <v>3172752905</v>
      </c>
      <c r="C40" s="5">
        <v>96.739762799999994</v>
      </c>
      <c r="D40" s="1">
        <v>106925290</v>
      </c>
      <c r="E40" s="5">
        <v>3.2602372000000002</v>
      </c>
      <c r="F40">
        <v>954574</v>
      </c>
      <c r="G40" s="1">
        <v>3280632769</v>
      </c>
      <c r="H40" s="1">
        <v>35317</v>
      </c>
      <c r="I40" s="1" t="s">
        <v>7</v>
      </c>
      <c r="J40" s="1" t="s">
        <v>8</v>
      </c>
      <c r="K40" s="12" t="s">
        <v>9</v>
      </c>
      <c r="L40" s="1">
        <v>45483</v>
      </c>
      <c r="M40" s="1" t="s">
        <v>10</v>
      </c>
      <c r="N40" s="1" t="s">
        <v>11</v>
      </c>
      <c r="O40" s="1" t="s">
        <v>12</v>
      </c>
      <c r="P40" s="1">
        <v>0</v>
      </c>
      <c r="Q40" s="3" t="s">
        <v>53</v>
      </c>
      <c r="R40" s="2">
        <f t="shared" si="1"/>
        <v>3172752905</v>
      </c>
      <c r="S40" s="10">
        <f t="shared" si="2"/>
        <v>96.739762799999994</v>
      </c>
      <c r="T40" s="2">
        <f t="shared" si="3"/>
        <v>106925290</v>
      </c>
      <c r="U40" s="10">
        <f t="shared" si="4"/>
        <v>3.2602372000000002</v>
      </c>
      <c r="V40" s="2">
        <f t="shared" si="5"/>
        <v>3279678195</v>
      </c>
      <c r="W40" s="11">
        <f t="shared" si="6"/>
        <v>0.68159576090065011</v>
      </c>
      <c r="X40" s="2">
        <f t="shared" si="7"/>
        <v>954574</v>
      </c>
    </row>
    <row r="41" spans="1:24" ht="12.75" customHeight="1" x14ac:dyDescent="0.25">
      <c r="A41" t="s">
        <v>28</v>
      </c>
      <c r="B41" s="1">
        <v>3088067262</v>
      </c>
      <c r="C41" s="5">
        <v>98.947667899999999</v>
      </c>
      <c r="D41" s="1">
        <v>32842335</v>
      </c>
      <c r="E41" s="5">
        <v>1.0523321000000001</v>
      </c>
      <c r="F41">
        <v>159724101</v>
      </c>
      <c r="G41" s="1">
        <v>3280633698</v>
      </c>
      <c r="H41" s="1">
        <v>32114</v>
      </c>
      <c r="I41" s="1" t="s">
        <v>7</v>
      </c>
      <c r="J41" s="1" t="s">
        <v>8</v>
      </c>
      <c r="K41" s="12" t="s">
        <v>9</v>
      </c>
      <c r="L41" s="1">
        <v>45483</v>
      </c>
      <c r="M41" s="1" t="s">
        <v>10</v>
      </c>
      <c r="N41" s="1" t="s">
        <v>11</v>
      </c>
      <c r="O41" s="1" t="s">
        <v>12</v>
      </c>
      <c r="P41" s="1">
        <v>0</v>
      </c>
      <c r="Q41" s="3" t="s">
        <v>54</v>
      </c>
      <c r="R41" s="2">
        <f t="shared" si="1"/>
        <v>3088067262</v>
      </c>
      <c r="S41" s="10">
        <f t="shared" si="2"/>
        <v>98.947667899999999</v>
      </c>
      <c r="T41" s="2">
        <f t="shared" si="3"/>
        <v>32842335</v>
      </c>
      <c r="U41" s="10">
        <f t="shared" si="4"/>
        <v>1.0523321000000001</v>
      </c>
      <c r="V41" s="2">
        <f t="shared" si="5"/>
        <v>3120909597</v>
      </c>
      <c r="W41" s="11">
        <f t="shared" si="6"/>
        <v>0.64859983967706203</v>
      </c>
      <c r="X41" s="2">
        <f t="shared" si="7"/>
        <v>159724101</v>
      </c>
    </row>
    <row r="42" spans="1:24" ht="12.75" customHeight="1" x14ac:dyDescent="0.25">
      <c r="A42" t="s">
        <v>29</v>
      </c>
      <c r="B42" s="1">
        <v>3203372750</v>
      </c>
      <c r="C42" s="5">
        <v>98.392380500000002</v>
      </c>
      <c r="D42" s="1">
        <v>52339464</v>
      </c>
      <c r="E42" s="5">
        <v>1.6076195</v>
      </c>
      <c r="F42">
        <v>24920811</v>
      </c>
      <c r="G42" s="1">
        <v>3280633025</v>
      </c>
      <c r="H42" s="1">
        <v>32114</v>
      </c>
      <c r="I42" s="1" t="s">
        <v>7</v>
      </c>
      <c r="J42" s="1" t="s">
        <v>8</v>
      </c>
      <c r="K42" s="12" t="s">
        <v>9</v>
      </c>
      <c r="L42" s="1">
        <v>45483</v>
      </c>
      <c r="M42" s="1" t="s">
        <v>10</v>
      </c>
      <c r="N42" s="1" t="s">
        <v>11</v>
      </c>
      <c r="O42" s="1" t="s">
        <v>12</v>
      </c>
      <c r="P42" s="1">
        <v>0</v>
      </c>
      <c r="Q42" s="3" t="s">
        <v>55</v>
      </c>
      <c r="R42" s="2">
        <f t="shared" si="1"/>
        <v>3203372750</v>
      </c>
      <c r="S42" s="10">
        <f t="shared" si="2"/>
        <v>98.392380500000002</v>
      </c>
      <c r="T42" s="2">
        <f t="shared" si="3"/>
        <v>52339464</v>
      </c>
      <c r="U42" s="10">
        <f t="shared" si="4"/>
        <v>1.6076195</v>
      </c>
      <c r="V42" s="2">
        <f t="shared" si="5"/>
        <v>3255712214</v>
      </c>
      <c r="W42" s="11">
        <f t="shared" si="6"/>
        <v>0.67661505545207012</v>
      </c>
      <c r="X42" s="2">
        <f t="shared" si="7"/>
        <v>24920811</v>
      </c>
    </row>
    <row r="43" spans="1:24" ht="12.75" customHeight="1" x14ac:dyDescent="0.25">
      <c r="A43" t="s">
        <v>30</v>
      </c>
      <c r="B43" s="1">
        <v>3176146668</v>
      </c>
      <c r="C43" s="5">
        <v>96.833163400000004</v>
      </c>
      <c r="D43" s="1">
        <v>103872859</v>
      </c>
      <c r="E43" s="5">
        <v>3.1668365999999999</v>
      </c>
      <c r="F43">
        <v>612209</v>
      </c>
      <c r="G43" s="1">
        <v>3280631736</v>
      </c>
      <c r="H43" s="1">
        <v>32678</v>
      </c>
      <c r="I43" s="1" t="s">
        <v>7</v>
      </c>
      <c r="J43" s="1" t="s">
        <v>8</v>
      </c>
      <c r="K43" s="12" t="s">
        <v>9</v>
      </c>
      <c r="L43" s="1">
        <v>45483</v>
      </c>
      <c r="M43" s="1" t="s">
        <v>10</v>
      </c>
      <c r="N43" s="1" t="s">
        <v>11</v>
      </c>
      <c r="O43" s="1" t="s">
        <v>12</v>
      </c>
      <c r="P43" s="1">
        <v>0</v>
      </c>
      <c r="Q43" s="3" t="s">
        <v>56</v>
      </c>
      <c r="R43" s="2">
        <f t="shared" si="1"/>
        <v>3176146668</v>
      </c>
      <c r="S43" s="10">
        <f t="shared" si="2"/>
        <v>96.833163400000004</v>
      </c>
      <c r="T43" s="2">
        <f t="shared" si="3"/>
        <v>103872859</v>
      </c>
      <c r="U43" s="10">
        <f t="shared" si="4"/>
        <v>3.1668365999999999</v>
      </c>
      <c r="V43" s="2">
        <f t="shared" si="5"/>
        <v>3280019527</v>
      </c>
      <c r="W43" s="11">
        <f t="shared" si="6"/>
        <v>0.68166669787386125</v>
      </c>
      <c r="X43" s="2">
        <f t="shared" si="7"/>
        <v>612209</v>
      </c>
    </row>
    <row r="44" spans="1:24" ht="12.75" customHeight="1" x14ac:dyDescent="0.25">
      <c r="A44" t="s">
        <v>31</v>
      </c>
      <c r="B44" s="1">
        <v>3186679738</v>
      </c>
      <c r="C44" s="5">
        <v>97.185882300000003</v>
      </c>
      <c r="D44" s="1">
        <v>92273605</v>
      </c>
      <c r="E44" s="5">
        <v>2.8141177000000002</v>
      </c>
      <c r="F44">
        <v>1677822</v>
      </c>
      <c r="G44" s="1">
        <v>3280631165</v>
      </c>
      <c r="H44" s="1">
        <v>32840</v>
      </c>
      <c r="I44" s="1" t="s">
        <v>7</v>
      </c>
      <c r="J44" s="1" t="s">
        <v>8</v>
      </c>
      <c r="K44" s="12" t="s">
        <v>9</v>
      </c>
      <c r="L44" s="1">
        <v>45483</v>
      </c>
      <c r="M44" s="1" t="s">
        <v>10</v>
      </c>
      <c r="N44" s="1" t="s">
        <v>11</v>
      </c>
      <c r="O44" s="1" t="s">
        <v>12</v>
      </c>
      <c r="P44" s="1">
        <v>0</v>
      </c>
      <c r="Q44" s="3" t="s">
        <v>58</v>
      </c>
      <c r="R44" s="2">
        <f t="shared" si="1"/>
        <v>3186679738</v>
      </c>
      <c r="S44" s="10">
        <f t="shared" si="2"/>
        <v>97.185882300000003</v>
      </c>
      <c r="T44" s="2">
        <f t="shared" si="3"/>
        <v>92273605</v>
      </c>
      <c r="U44" s="10">
        <f t="shared" si="4"/>
        <v>2.8141177000000002</v>
      </c>
      <c r="V44" s="2">
        <f t="shared" si="5"/>
        <v>3278953343</v>
      </c>
      <c r="W44" s="11">
        <f t="shared" si="6"/>
        <v>0.68144511927634877</v>
      </c>
      <c r="X44" s="2">
        <f t="shared" si="7"/>
        <v>1677822</v>
      </c>
    </row>
    <row r="45" spans="1:24" ht="12.75" customHeight="1" x14ac:dyDescent="0.25">
      <c r="A45" t="s">
        <v>32</v>
      </c>
      <c r="B45" s="1">
        <v>3184219130</v>
      </c>
      <c r="C45" s="5">
        <v>97.088746499999999</v>
      </c>
      <c r="D45" s="1">
        <v>95480366</v>
      </c>
      <c r="E45" s="5">
        <v>2.9112534999999999</v>
      </c>
      <c r="F45">
        <v>930611</v>
      </c>
      <c r="G45" s="1">
        <v>3280630107</v>
      </c>
      <c r="H45" s="1">
        <v>32678</v>
      </c>
      <c r="I45" s="1" t="s">
        <v>7</v>
      </c>
      <c r="J45" s="1" t="s">
        <v>8</v>
      </c>
      <c r="K45" s="12" t="s">
        <v>9</v>
      </c>
      <c r="L45" s="1">
        <v>45483</v>
      </c>
      <c r="M45" s="1" t="s">
        <v>10</v>
      </c>
      <c r="N45" s="1" t="s">
        <v>11</v>
      </c>
      <c r="O45" s="1" t="s">
        <v>12</v>
      </c>
      <c r="P45" s="1">
        <v>0</v>
      </c>
      <c r="Q45" s="3" t="s">
        <v>59</v>
      </c>
      <c r="R45" s="2">
        <f t="shared" si="1"/>
        <v>3184219130</v>
      </c>
      <c r="S45" s="10">
        <f t="shared" si="2"/>
        <v>97.088746499999999</v>
      </c>
      <c r="T45" s="2">
        <f t="shared" si="3"/>
        <v>95480366</v>
      </c>
      <c r="U45" s="10">
        <f t="shared" si="4"/>
        <v>2.9112534999999999</v>
      </c>
      <c r="V45" s="2">
        <f t="shared" si="5"/>
        <v>3279699496</v>
      </c>
      <c r="W45" s="11">
        <f t="shared" si="6"/>
        <v>0.68160018775915254</v>
      </c>
      <c r="X45" s="2">
        <f t="shared" si="7"/>
        <v>930611</v>
      </c>
    </row>
    <row r="46" spans="1:24" ht="12.75" customHeight="1" x14ac:dyDescent="0.25">
      <c r="A46" t="s">
        <v>33</v>
      </c>
      <c r="B46" s="1">
        <v>3262733115</v>
      </c>
      <c r="C46" s="5">
        <v>99.548820899999996</v>
      </c>
      <c r="D46" s="1">
        <v>14787488</v>
      </c>
      <c r="E46" s="5">
        <v>0.4511791</v>
      </c>
      <c r="F46">
        <v>3089826</v>
      </c>
      <c r="G46" s="1">
        <v>3280610429</v>
      </c>
      <c r="H46" s="1">
        <v>32678</v>
      </c>
      <c r="I46" s="1" t="s">
        <v>7</v>
      </c>
      <c r="J46" s="1" t="s">
        <v>8</v>
      </c>
      <c r="K46" s="12" t="s">
        <v>9</v>
      </c>
      <c r="L46" s="1">
        <v>45483</v>
      </c>
      <c r="M46" s="1" t="s">
        <v>10</v>
      </c>
      <c r="N46" s="1" t="s">
        <v>11</v>
      </c>
      <c r="O46" s="1" t="s">
        <v>12</v>
      </c>
      <c r="P46" s="1">
        <v>0</v>
      </c>
      <c r="Q46" s="3" t="s">
        <v>60</v>
      </c>
      <c r="R46" s="2">
        <f t="shared" si="1"/>
        <v>3262733115</v>
      </c>
      <c r="S46" s="10">
        <f t="shared" si="2"/>
        <v>99.548820899999996</v>
      </c>
      <c r="T46" s="2">
        <f t="shared" si="3"/>
        <v>14787488</v>
      </c>
      <c r="U46" s="10">
        <f t="shared" si="4"/>
        <v>0.4511791</v>
      </c>
      <c r="V46" s="2">
        <f t="shared" si="5"/>
        <v>3277520603</v>
      </c>
      <c r="W46" s="11">
        <f t="shared" si="6"/>
        <v>0.68114736155366684</v>
      </c>
      <c r="X46" s="2">
        <f t="shared" si="7"/>
        <v>3089826</v>
      </c>
    </row>
    <row r="47" spans="1:24" x14ac:dyDescent="0.25">
      <c r="A47" t="s">
        <v>34</v>
      </c>
      <c r="B47" s="1">
        <v>3071490760</v>
      </c>
      <c r="C47" s="5">
        <v>93.647329999999997</v>
      </c>
      <c r="D47" s="1">
        <v>208357966</v>
      </c>
      <c r="E47" s="5">
        <v>6.3526699999999998</v>
      </c>
      <c r="F47">
        <v>760783</v>
      </c>
      <c r="G47" s="1">
        <v>3280609509</v>
      </c>
      <c r="H47" s="1">
        <v>32114</v>
      </c>
      <c r="I47" s="1" t="s">
        <v>7</v>
      </c>
      <c r="J47" s="1" t="s">
        <v>8</v>
      </c>
      <c r="K47" s="12" t="s">
        <v>9</v>
      </c>
      <c r="L47" s="1">
        <v>45483</v>
      </c>
      <c r="M47" s="1" t="s">
        <v>10</v>
      </c>
      <c r="N47" s="1" t="s">
        <v>11</v>
      </c>
      <c r="O47" s="1" t="s">
        <v>12</v>
      </c>
      <c r="P47" s="1">
        <v>0</v>
      </c>
      <c r="Q47" s="3" t="s">
        <v>61</v>
      </c>
      <c r="R47" s="2">
        <f t="shared" si="1"/>
        <v>3071490760</v>
      </c>
      <c r="S47" s="10">
        <f t="shared" si="2"/>
        <v>93.647329999999997</v>
      </c>
      <c r="T47" s="2">
        <f t="shared" si="3"/>
        <v>208357966</v>
      </c>
      <c r="U47" s="10">
        <f t="shared" si="4"/>
        <v>6.3526699999999998</v>
      </c>
      <c r="V47" s="2">
        <f t="shared" si="5"/>
        <v>3279848726</v>
      </c>
      <c r="W47" s="11">
        <f t="shared" si="6"/>
        <v>0.68163120133101895</v>
      </c>
      <c r="X47" s="2">
        <f t="shared" si="7"/>
        <v>760783</v>
      </c>
    </row>
    <row r="48" spans="1:24" ht="25.5" customHeight="1" x14ac:dyDescent="0.25">
      <c r="B48" s="1"/>
      <c r="C48" s="5"/>
      <c r="D48" s="1"/>
      <c r="E48" s="5"/>
      <c r="G48" s="1"/>
      <c r="H48" s="1"/>
      <c r="I48" s="1"/>
      <c r="J48" s="1"/>
      <c r="K48" s="12"/>
      <c r="L48" s="1"/>
      <c r="M48" s="1"/>
      <c r="N48" s="1"/>
      <c r="O48" s="1"/>
      <c r="P48" s="1"/>
      <c r="Q48" s="18" t="s">
        <v>57</v>
      </c>
      <c r="R48" s="17"/>
      <c r="V48" s="4" t="str">
        <f>IF($V$23="Ind", "Independent issued capital:", "")</f>
        <v/>
      </c>
      <c r="W48" s="25" t="str">
        <f>IF(V48&gt;" ", X23, "")</f>
        <v/>
      </c>
      <c r="X48" s="23"/>
    </row>
    <row r="49" spans="2:24" ht="12.75" hidden="1" customHeight="1" x14ac:dyDescent="0.25">
      <c r="B49" s="1"/>
      <c r="C49" s="5"/>
      <c r="D49" s="1"/>
      <c r="E49" s="5"/>
      <c r="G49" s="1"/>
      <c r="H49" s="1"/>
      <c r="I49" s="1"/>
      <c r="J49" s="1"/>
      <c r="K49" s="12"/>
      <c r="L49" s="1"/>
      <c r="M49" s="1"/>
      <c r="N49" s="1"/>
      <c r="O49" s="1"/>
      <c r="P49" s="1"/>
      <c r="Q49" s="3">
        <f t="shared" ref="Q49:U49" si="8">A49</f>
        <v>0</v>
      </c>
      <c r="R49" s="2">
        <f t="shared" si="8"/>
        <v>0</v>
      </c>
      <c r="S49" s="10">
        <f t="shared" si="8"/>
        <v>0</v>
      </c>
      <c r="T49" s="2">
        <f t="shared" si="8"/>
        <v>0</v>
      </c>
      <c r="U49" s="10">
        <f t="shared" si="8"/>
        <v>0</v>
      </c>
      <c r="V49" s="2">
        <f>R49+T49</f>
        <v>0</v>
      </c>
      <c r="W49" s="11">
        <f>V49/IF(P49=1,$X$23, $W$23)</f>
        <v>0</v>
      </c>
      <c r="X49" s="2">
        <f>F49</f>
        <v>0</v>
      </c>
    </row>
    <row r="50" spans="2:24" ht="12.5" hidden="1" customHeight="1" x14ac:dyDescent="0.25">
      <c r="B50" s="1"/>
      <c r="C50" s="5"/>
      <c r="D50" s="1"/>
      <c r="E50" s="5"/>
      <c r="G50" s="1"/>
      <c r="H50" s="1"/>
      <c r="I50" s="1"/>
      <c r="J50" s="1"/>
      <c r="K50" s="12"/>
      <c r="L50" s="1"/>
      <c r="M50" s="1"/>
      <c r="N50" s="1"/>
      <c r="O50" s="1"/>
      <c r="P50" s="1"/>
      <c r="Q50" s="3"/>
      <c r="R50" s="2"/>
      <c r="S50" s="10"/>
      <c r="T50" s="2"/>
      <c r="U50" s="10"/>
      <c r="V50" s="2"/>
      <c r="W50" s="11"/>
      <c r="X50" s="2"/>
    </row>
    <row r="51" spans="2:24" ht="26.25" customHeight="1" x14ac:dyDescent="0.25">
      <c r="Q51" t="s">
        <v>2</v>
      </c>
      <c r="W51"/>
    </row>
    <row r="52" spans="2:24" ht="52.5" customHeight="1" x14ac:dyDescent="0.25">
      <c r="W52"/>
    </row>
    <row r="53" spans="2:24" ht="72" customHeight="1" x14ac:dyDescent="0.25">
      <c r="Q53" s="24" t="str">
        <f ca="1">INDIRECT("N25")</f>
        <v>Kathryn Earles_x000D_
Relationship Manager</v>
      </c>
      <c r="R53" s="24"/>
      <c r="S53" s="24"/>
      <c r="T53" s="24"/>
      <c r="U53" s="24"/>
      <c r="V53" s="24"/>
      <c r="W53" s="24"/>
      <c r="X53" s="24"/>
    </row>
  </sheetData>
  <mergeCells count="4">
    <mergeCell ref="V13:X13"/>
    <mergeCell ref="Q53:X53"/>
    <mergeCell ref="W22:X22"/>
    <mergeCell ref="W48:X48"/>
  </mergeCells>
  <phoneticPr fontId="2" type="noConversion"/>
  <pageMargins left="0.7" right="0.7" top="0.75" bottom="0.75" header="0.3" footer="0.3"/>
  <pageSetup paperSize="9" fitToHeight="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"/>
  <sheetViews>
    <sheetView workbookViewId="0">
      <selection activeCell="B4" sqref="B4"/>
    </sheetView>
  </sheetViews>
  <sheetFormatPr defaultRowHeight="12.5" x14ac:dyDescent="0.25"/>
  <sheetData>
    <row r="1" spans="1:2" x14ac:dyDescent="0.25">
      <c r="A1" s="19"/>
      <c r="B1" t="str">
        <f>IF(OR(A1 = "AGM", A1 = ""), "Annual General Meeting", IF(A1 = "EGM", "General Meeting", IF(A1 = "Court", "Court Meeting", A1)))</f>
        <v>Annual General Meeting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6 d c 5 d b - f 3 0 1 - 4 3 1 c - a b 8 3 - f d a a b 9 f 8 8 9 e 7 "   x m l n s = " h t t p : / / s c h e m a s . m i c r o s o f t . c o m / D a t a M a s h u p " > A A A A A B k D A A B Q S w M E F A A C A A g A J 4 G F S f k i 1 U G p A A A A + A A A A B I A H A B D b 2 5 m a W c v U G F j a 2 F n Z S 5 4 b W w g o h g A K K A U A A A A A A A A A A A A A A A A A A A A A A A A A A A A h Y 9 B C s I w F E S v U r J v k q Y q W n 5 T 0 I U b C 4 I g b k O M b b B N p U l N 7 + b C I 3 k F C 1 p 1 5 3 K G N / D m c b t D 1 t d V c F W t 1 Y 1 J U Y Q p C p S R z V G b I k W d O 4 V z l H H Y C n k W h Q o G 2 N i k t z p F p X O X h B D v P f Y x b t q C M E o j c s g 3 O 1 m q W o T a W C e M V O i z O v 5 f I Q 7 7 l w x n O F 7 g y Z T N c M R i I G M N u T Z f h A 3 G m A L 5 K W H V V a 5 r F V c m X C + B j B H I + w V / A l B L A w Q U A A I A C A A n g Y V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G F S S i K R 7 g O A A A A E Q A A A B M A H A B G b 3 J t d W x h c y 9 T Z W N 0 a W 9 u M S 5 t I K I Y A C i g F A A A A A A A A A A A A A A A A A A A A A A A A A A A A C t O T S 7 J z M 9 T C I b Q h t Y A U E s B A i 0 A F A A C A A g A J 4 G F S f k i 1 U G p A A A A + A A A A B I A A A A A A A A A A A A A A A A A A A A A A E N v b m Z p Z y 9 Q Y W N r Y W d l L n h t b F B L A Q I t A B Q A A g A I A C e B h U k P y u m r p A A A A O k A A A A T A A A A A A A A A A A A A A A A A P U A A A B b Q 2 9 u d G V u d F 9 U e X B l c 1 0 u e G 1 s U E s B A i 0 A F A A C A A g A J 4 G F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2 X U o 3 n 5 T l G p 2 C K w s U l 5 0 8 A A A A A A g A A A A A A A 2 Y A A M A A A A A Q A A A A 6 U D z P H V u W + H c p p K 2 k s 2 A b w A A A A A E g A A A o A A A A B A A A A B k 7 e C E O C G 9 + 9 6 d s l w K Z N M p U A A A A C f I v 3 g 0 9 P O x T Z Q + q Q x D Z e L + E p 1 9 k e 6 / i D 9 y y b d f Y D U u u U 2 2 R 4 P S m 0 a o n K e Y z p f g 6 l a b a Y z A o V f l 4 q I 7 H z j T G z L O M Q R S j 6 y 9 l / 7 a 6 7 l w D s U V F A A A A K 2 V r Z Y 5 X H d q A A W C r G Z n x m j s H 7 S I < / D a t a M a s h u p > 
</file>

<file path=customXml/itemProps1.xml><?xml version="1.0" encoding="utf-8"?>
<ds:datastoreItem xmlns:ds="http://schemas.openxmlformats.org/officeDocument/2006/customXml" ds:itemID="{B0C41BE4-2701-432D-83CE-C1252CB74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FO% AG% AB</vt:lpstr>
      <vt:lpstr>MeetingSession</vt:lpstr>
      <vt:lpstr>FOpAGpAB_IndependentResult</vt:lpstr>
      <vt:lpstr>'FO% AG% AB'!Query_from_Mms_DSN_1</vt:lpstr>
      <vt:lpstr>'FO% AG% AB'!Query_from_Mms_DSN_2</vt:lpstr>
      <vt:lpstr>'FO% AG% AB'!Query_from_Mms_DSN_4</vt:lpstr>
      <vt:lpstr>MeetingSession!Query_from_Mms_DSN_4</vt:lpstr>
      <vt:lpstr>'FO% AG% AB'!Query_from_Mms_DSN_5</vt:lpstr>
      <vt:lpstr>'FO% AG% AB'!Query_from_Mms_DSN_6</vt:lpstr>
    </vt:vector>
  </TitlesOfParts>
  <Company>Lloyds TSB Registrars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Reguk21-25</dc:creator>
  <cp:lastModifiedBy>Eve Wood</cp:lastModifiedBy>
  <cp:lastPrinted>2015-11-24T10:15:23Z</cp:lastPrinted>
  <dcterms:created xsi:type="dcterms:W3CDTF">2002-05-20T08:26:24Z</dcterms:created>
  <dcterms:modified xsi:type="dcterms:W3CDTF">2025-02-05T11:13:09Z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</Properties>
</file>