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nicholas_ivory_uk_nationalgrid_com/Documents/Desktop/"/>
    </mc:Choice>
  </mc:AlternateContent>
  <xr:revisionPtr revIDLastSave="3" documentId="13_ncr:1_{50B83508-2A7B-46B7-88CF-E6501873673A}" xr6:coauthVersionLast="46" xr6:coauthVersionMax="47" xr10:uidLastSave="{F1383CE3-C676-4C2D-8552-5B348A291BA9}"/>
  <bookViews>
    <workbookView xWindow="-108" yWindow="-108" windowWidth="23256" windowHeight="12576" tabRatio="775" xr2:uid="{00000000-000D-0000-FFFF-FFFF00000000}"/>
  </bookViews>
  <sheets>
    <sheet name="FO% AG% AB" sheetId="4" r:id="rId1"/>
    <sheet name="MeetingSession" sheetId="8" state="hidden" r:id="rId2"/>
  </sheets>
  <definedNames>
    <definedName name="FOpAGpAB_IndependentResult">'FO% AG% AB'!$A$51:$P$52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uery_from_Mms_DSN" localSheetId="0">'FO% AG% AB'!#REF!</definedName>
    <definedName name="Query_from_Mms_DSN_1" localSheetId="0">'FO% AG% AB'!$A$25:$P$49</definedName>
    <definedName name="Query_from_Mms_DSN_2" localSheetId="0">'FO% AG% AB'!$W$23</definedName>
    <definedName name="Query_from_Mms_DSN_4" localSheetId="0">'FO% AG% AB'!$X$23</definedName>
    <definedName name="Query_from_Mms_DSN_4" localSheetId="1">MeetingSession!$A$1</definedName>
    <definedName name="Query_from_Mms_DSN_5" localSheetId="0">'FO% AG% AB'!$V$23</definedName>
    <definedName name="Query_from_Mms_DSN_6" localSheetId="0">'FO% AG% AB'!$A$51:$P$51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4" l="1"/>
  <c r="R26" i="4"/>
  <c r="S26" i="4"/>
  <c r="T26" i="4"/>
  <c r="U26" i="4"/>
  <c r="X26" i="4"/>
  <c r="Q27" i="4"/>
  <c r="R27" i="4"/>
  <c r="S27" i="4"/>
  <c r="T27" i="4"/>
  <c r="U27" i="4"/>
  <c r="X27" i="4"/>
  <c r="Q28" i="4"/>
  <c r="R28" i="4"/>
  <c r="S28" i="4"/>
  <c r="T28" i="4"/>
  <c r="V28" i="4" s="1"/>
  <c r="W28" i="4" s="1"/>
  <c r="U28" i="4"/>
  <c r="X28" i="4"/>
  <c r="Q29" i="4"/>
  <c r="R29" i="4"/>
  <c r="S29" i="4"/>
  <c r="T29" i="4"/>
  <c r="U29" i="4"/>
  <c r="X29" i="4"/>
  <c r="Q30" i="4"/>
  <c r="R30" i="4"/>
  <c r="S30" i="4"/>
  <c r="T30" i="4"/>
  <c r="V30" i="4" s="1"/>
  <c r="W30" i="4" s="1"/>
  <c r="U30" i="4"/>
  <c r="X30" i="4"/>
  <c r="Q31" i="4"/>
  <c r="R31" i="4"/>
  <c r="S31" i="4"/>
  <c r="T31" i="4"/>
  <c r="V31" i="4" s="1"/>
  <c r="W31" i="4" s="1"/>
  <c r="U31" i="4"/>
  <c r="X31" i="4"/>
  <c r="Q32" i="4"/>
  <c r="R32" i="4"/>
  <c r="S32" i="4"/>
  <c r="T32" i="4"/>
  <c r="V32" i="4" s="1"/>
  <c r="W32" i="4" s="1"/>
  <c r="U32" i="4"/>
  <c r="X32" i="4"/>
  <c r="Q33" i="4"/>
  <c r="R33" i="4"/>
  <c r="S33" i="4"/>
  <c r="T33" i="4"/>
  <c r="U33" i="4"/>
  <c r="X33" i="4"/>
  <c r="Q34" i="4"/>
  <c r="R34" i="4"/>
  <c r="S34" i="4"/>
  <c r="T34" i="4"/>
  <c r="V34" i="4" s="1"/>
  <c r="W34" i="4" s="1"/>
  <c r="U34" i="4"/>
  <c r="X34" i="4"/>
  <c r="Q35" i="4"/>
  <c r="R35" i="4"/>
  <c r="S35" i="4"/>
  <c r="T35" i="4"/>
  <c r="V35" i="4" s="1"/>
  <c r="W35" i="4" s="1"/>
  <c r="U35" i="4"/>
  <c r="X35" i="4"/>
  <c r="Q36" i="4"/>
  <c r="R36" i="4"/>
  <c r="S36" i="4"/>
  <c r="T36" i="4"/>
  <c r="V36" i="4" s="1"/>
  <c r="W36" i="4" s="1"/>
  <c r="U36" i="4"/>
  <c r="X36" i="4"/>
  <c r="Q37" i="4"/>
  <c r="R37" i="4"/>
  <c r="S37" i="4"/>
  <c r="T37" i="4"/>
  <c r="U37" i="4"/>
  <c r="X37" i="4"/>
  <c r="Q38" i="4"/>
  <c r="R38" i="4"/>
  <c r="S38" i="4"/>
  <c r="T38" i="4"/>
  <c r="V38" i="4" s="1"/>
  <c r="W38" i="4" s="1"/>
  <c r="U38" i="4"/>
  <c r="X38" i="4"/>
  <c r="Q39" i="4"/>
  <c r="R39" i="4"/>
  <c r="S39" i="4"/>
  <c r="T39" i="4"/>
  <c r="V39" i="4" s="1"/>
  <c r="W39" i="4" s="1"/>
  <c r="U39" i="4"/>
  <c r="X39" i="4"/>
  <c r="Q40" i="4"/>
  <c r="R40" i="4"/>
  <c r="S40" i="4"/>
  <c r="T40" i="4"/>
  <c r="V40" i="4" s="1"/>
  <c r="W40" i="4" s="1"/>
  <c r="U40" i="4"/>
  <c r="X40" i="4"/>
  <c r="Q41" i="4"/>
  <c r="R41" i="4"/>
  <c r="S41" i="4"/>
  <c r="T41" i="4"/>
  <c r="U41" i="4"/>
  <c r="X41" i="4"/>
  <c r="Q42" i="4"/>
  <c r="R42" i="4"/>
  <c r="S42" i="4"/>
  <c r="T42" i="4"/>
  <c r="V42" i="4" s="1"/>
  <c r="W42" i="4" s="1"/>
  <c r="U42" i="4"/>
  <c r="X42" i="4"/>
  <c r="Q43" i="4"/>
  <c r="R43" i="4"/>
  <c r="S43" i="4"/>
  <c r="T43" i="4"/>
  <c r="V43" i="4" s="1"/>
  <c r="W43" i="4" s="1"/>
  <c r="U43" i="4"/>
  <c r="X43" i="4"/>
  <c r="Q44" i="4"/>
  <c r="R44" i="4"/>
  <c r="S44" i="4"/>
  <c r="T44" i="4"/>
  <c r="V44" i="4" s="1"/>
  <c r="W44" i="4" s="1"/>
  <c r="U44" i="4"/>
  <c r="X44" i="4"/>
  <c r="Q45" i="4"/>
  <c r="R45" i="4"/>
  <c r="S45" i="4"/>
  <c r="T45" i="4"/>
  <c r="U45" i="4"/>
  <c r="X45" i="4"/>
  <c r="Q46" i="4"/>
  <c r="R46" i="4"/>
  <c r="S46" i="4"/>
  <c r="T46" i="4"/>
  <c r="V46" i="4" s="1"/>
  <c r="W46" i="4" s="1"/>
  <c r="U46" i="4"/>
  <c r="X46" i="4"/>
  <c r="Q47" i="4"/>
  <c r="R47" i="4"/>
  <c r="S47" i="4"/>
  <c r="T47" i="4"/>
  <c r="V47" i="4" s="1"/>
  <c r="W47" i="4" s="1"/>
  <c r="U47" i="4"/>
  <c r="X47" i="4"/>
  <c r="Q48" i="4"/>
  <c r="R48" i="4"/>
  <c r="S48" i="4"/>
  <c r="T48" i="4"/>
  <c r="V48" i="4" s="1"/>
  <c r="W48" i="4" s="1"/>
  <c r="U48" i="4"/>
  <c r="X48" i="4"/>
  <c r="Q49" i="4"/>
  <c r="R49" i="4"/>
  <c r="S49" i="4"/>
  <c r="T49" i="4"/>
  <c r="U49" i="4"/>
  <c r="X49" i="4"/>
  <c r="V50" i="4"/>
  <c r="W50" i="4" s="1"/>
  <c r="W22" i="4"/>
  <c r="B1" i="8"/>
  <c r="Q19" i="4" s="1"/>
  <c r="Q50" i="4"/>
  <c r="X51" i="4"/>
  <c r="U51" i="4"/>
  <c r="T51" i="4"/>
  <c r="S51" i="4"/>
  <c r="R51" i="4"/>
  <c r="V51" i="4" s="1"/>
  <c r="W51" i="4" s="1"/>
  <c r="Q51" i="4"/>
  <c r="X25" i="4"/>
  <c r="T25" i="4"/>
  <c r="Q25" i="4"/>
  <c r="R25" i="4"/>
  <c r="S25" i="4"/>
  <c r="U25" i="4"/>
  <c r="V13" i="4"/>
  <c r="Q7" i="4"/>
  <c r="X24" i="4"/>
  <c r="R24" i="4"/>
  <c r="Q55" i="4"/>
  <c r="Q20" i="4"/>
  <c r="T24" i="4"/>
  <c r="V25" i="4" l="1"/>
  <c r="W25" i="4" s="1"/>
  <c r="V49" i="4"/>
  <c r="W49" i="4" s="1"/>
  <c r="V45" i="4"/>
  <c r="W45" i="4" s="1"/>
  <c r="V41" i="4"/>
  <c r="W41" i="4" s="1"/>
  <c r="V37" i="4"/>
  <c r="W37" i="4" s="1"/>
  <c r="V33" i="4"/>
  <c r="W33" i="4" s="1"/>
  <c r="V29" i="4"/>
  <c r="W29" i="4" s="1"/>
  <c r="V26" i="4"/>
  <c r="W26" i="4" s="1"/>
  <c r="V27" i="4"/>
  <c r="W2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_FOpAGpAB_IndependentResult" type="1" refreshedVersion="7" saveData="1">
    <dbPr connection="DRIVER=SQL Server;SERVER=SHOWUK-11\SQLEXPRESS;UID=LumiOp;Trusted_Connection=Yes;APP=Microsoft Office;WSID=SHOWUK-11;DATABASE=LumiAgm_National Grid AGM 2021" command="exec [usp_Poll_SelectScrutineersReportWithAbstain] @ForceRecalc=0, @ReportIndependentVotes=1"/>
  </connection>
  <connection id="2" xr16:uid="{00000000-0015-0000-FFFF-FFFF01000000}" name="conn_FOpAGpAB_OverallResult" type="1" refreshedVersion="7" saveData="1">
    <dbPr connection="DRIVER=SQL Server;SERVER=SHOWUK-11\SQLEXPRESS;UID=LumiOp;Trusted_Connection=Yes;APP=Microsoft Office;WSID=SHOWUK-11;DATABASE=LumiAgm_National Grid AGM 2021" command="exec [usp_Poll_SelectScrutineersReportWithAbstain] @ForceRecalc=0, @ReportIndependentVotes=0"/>
  </connection>
  <connection id="3" xr16:uid="{00000000-0015-0000-FFFF-FFFF03000000}" name="Connection61" type="1" refreshedVersion="7" background="1" saveData="1">
    <dbPr connection="DRIVER=SQL Server;SERVER=SHOWUK-11\SQLEXPRESS;UID=LumiOp;Trusted_Connection=Yes;APP=Microsoft Office;WSID=SHOWUK-11;DATABASE=LumiAgm_National Grid AGM 2021" command="SELECT MeetingSession.MeetingType_x000d__x000a_FROM MeetingSession"/>
  </connection>
  <connection id="4" xr16:uid="{00000000-0015-0000-FFFF-FFFF04000000}" name="Connection7" type="1" refreshedVersion="7" background="1" saveData="1">
    <dbPr connection="DRIVER=SQL Server;SERVER=SHOWUK-11\SQLEXPRESS;UID=LumiOp;Trusted_Connection=Yes;APP=Microsoft Office;WSID=SHOWUK-11;DATABASE=LumiAgm_National Grid AGM 2021" command="select case when exists (select * from Question where CalculateIndependentVotes=1) then 'Ind'  else 'NoInd' end"/>
  </connection>
  <connection id="5" xr16:uid="{00000000-0015-0000-FFFF-FFFF05000000}" name="qryISC1" type="1" refreshedVersion="7" background="1" saveData="1">
    <dbPr connection="DRIVER=SQL Server;SERVER=SHOWUK-11\SQLEXPRESS;UID=LumiOp;Trusted_Connection=Yes;APP=Microsoft Office;WSID=SHOWUK-11;DATABASE=LumiAgm_National Grid AGM 2021" command="select case when sum(IssuedShareCapitalVotable) &gt; 0 then sum(IssuedShareCapitalVotable) else sum(IssuedShareCapital) end as SumOfIssuedShareCapital from ShareClass"/>
  </connection>
  <connection id="6" xr16:uid="{00000000-0015-0000-FFFF-FFFF07000000}" name="qryIscIndependent" type="1" refreshedVersion="7" background="1" saveData="1">
    <dbPr connection="DRIVER=SQL Server;SERVER=SHOWUK-11\SQLEXPRESS;UID=LumiOp;Trusted_Connection=Yes;APP=Microsoft Office;WSID=SHOWUK-11;DATABASE=LumiAgm_National Grid AGM 2021" command="SELECT Sum(ShareClass.IssuedShareCapitalIndependents) AS SumOfIssuedShareCapitalIndependents FROM ShareClass"/>
  </connection>
</connections>
</file>

<file path=xl/sharedStrings.xml><?xml version="1.0" encoding="utf-8"?>
<sst xmlns="http://schemas.openxmlformats.org/spreadsheetml/2006/main" count="160" uniqueCount="39">
  <si>
    <t>Dear Sir,</t>
  </si>
  <si>
    <t>is correctly set out as follows:-</t>
  </si>
  <si>
    <t>%</t>
  </si>
  <si>
    <t>Yours faithfully,</t>
  </si>
  <si>
    <t>VOTES
TOTAL</t>
  </si>
  <si>
    <t>Resolution 1</t>
  </si>
  <si>
    <t>For</t>
  </si>
  <si>
    <t>Against</t>
  </si>
  <si>
    <t>Withheld</t>
  </si>
  <si>
    <t>National Grid plc</t>
  </si>
  <si>
    <t>Rachael Blakli_x000D_
Senior Relationship Manager</t>
  </si>
  <si>
    <t>Resolution 2</t>
  </si>
  <si>
    <t>Resolution 3</t>
  </si>
  <si>
    <t>Resolution 4</t>
  </si>
  <si>
    <t>Resolution 5</t>
  </si>
  <si>
    <t>Resolution 6</t>
  </si>
  <si>
    <t>Resolution 7</t>
  </si>
  <si>
    <t>Resolution 8</t>
  </si>
  <si>
    <t>Resolution 9</t>
  </si>
  <si>
    <t>Resolution 10</t>
  </si>
  <si>
    <t>Resolution 11</t>
  </si>
  <si>
    <t>Resolution 12</t>
  </si>
  <si>
    <t>Resolution 13</t>
  </si>
  <si>
    <t>Resolution 14</t>
  </si>
  <si>
    <t>Resolution 15</t>
  </si>
  <si>
    <t>Resolution 16</t>
  </si>
  <si>
    <t>Resolution 17</t>
  </si>
  <si>
    <t>Resolution 18</t>
  </si>
  <si>
    <t>Resolution 19</t>
  </si>
  <si>
    <t>Resolution 20</t>
  </si>
  <si>
    <t>Resolution 21</t>
  </si>
  <si>
    <t>Resolution 22</t>
  </si>
  <si>
    <t>Resolution 23</t>
  </si>
  <si>
    <t>Resolution 24</t>
  </si>
  <si>
    <t>Resolution 25</t>
  </si>
  <si>
    <t>NoInd</t>
  </si>
  <si>
    <t>Voting share capital:</t>
  </si>
  <si>
    <t>% of VOTING CAPITAL VOTED</t>
  </si>
  <si>
    <t>The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</si>
</sst>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809]dd\ mmmm\ yyyy;@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00000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1" xfId="0" applyNumberFormat="1" applyBorder="1"/>
    <xf numFmtId="3" fontId="0" fillId="0" borderId="0" xfId="0" applyNumberFormat="1" applyBorder="1"/>
    <xf numFmtId="10" fontId="0" fillId="0" borderId="1" xfId="0" applyNumberFormat="1" applyBorder="1"/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/>
    <xf numFmtId="22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 applyAlignment="1"/>
    <xf numFmtId="0" fontId="3" fillId="0" borderId="0" xfId="0" applyFont="1" applyAlignment="1">
      <alignment horizontal="right"/>
    </xf>
    <xf numFmtId="3" fontId="5" fillId="2" borderId="0" xfId="0" applyNumberFormat="1" applyFont="1" applyFill="1" applyBorder="1"/>
    <xf numFmtId="3" fontId="3" fillId="0" borderId="0" xfId="0" applyNumberFormat="1" applyFont="1" applyBorder="1"/>
    <xf numFmtId="3" fontId="0" fillId="0" borderId="2" xfId="0" applyNumberFormat="1" applyFont="1" applyFill="1" applyBorder="1"/>
    <xf numFmtId="0" fontId="0" fillId="0" borderId="0" xfId="0" applyFont="1" applyFill="1"/>
    <xf numFmtId="4" fontId="3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/>
    <xf numFmtId="22" fontId="0" fillId="0" borderId="0" xfId="0" applyNumberFormat="1" applyFont="1" applyFill="1"/>
    <xf numFmtId="0" fontId="0" fillId="0" borderId="1" xfId="0" applyFont="1" applyFill="1" applyBorder="1"/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/>
    <xf numFmtId="3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6" headers="0" backgroundRefresh="0" growShrinkType="insertClear" fillFormulas="1" preserveFormatting="0" adjustColumnWidth="0" connectionId="1" xr16:uid="{00000000-0016-0000-0000-000004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5" headers="0" growShrinkType="overwriteClear" fillFormulas="1" preserveFormatting="0" adjustColumnWidth="0" connectionId="4" xr16:uid="{00000000-0016-0000-0000-000003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6" xr16:uid="{00000000-0016-0000-0000-000002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Independents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2" headers="0" growShrinkType="overwriteClear" fillFormulas="1" preserveFormatting="0" adjustColumnWidth="0" connectionId="5" xr16:uid="{00000000-0016-0000-0000-000001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1" headers="0" backgroundRefresh="0" growShrinkType="insertClear" fillFormulas="1" preserveFormatting="0" adjustColumnWidth="0" connectionId="2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3" xr16:uid="{00000000-0016-0000-0200-000007000000}" autoFormatId="16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MeetingType"/>
      <queryTableField id="2" dataBound="0" fillFormulas="1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0"/>
    <pageSetUpPr autoPageBreaks="0" fitToPage="1"/>
  </sheetPr>
  <dimension ref="A5:Z55"/>
  <sheetViews>
    <sheetView showGridLines="0" tabSelected="1" topLeftCell="Q30" workbookViewId="0">
      <selection activeCell="Q7" sqref="Q7"/>
    </sheetView>
  </sheetViews>
  <sheetFormatPr defaultRowHeight="13.2" x14ac:dyDescent="0.25"/>
  <cols>
    <col min="1" max="1" width="9.21875" style="2" hidden="1" customWidth="1"/>
    <col min="2" max="2" width="11.77734375" style="2" hidden="1" customWidth="1"/>
    <col min="3" max="3" width="13.77734375" style="2" hidden="1" customWidth="1"/>
    <col min="4" max="4" width="10.44140625" style="2" hidden="1" customWidth="1"/>
    <col min="5" max="5" width="12.21875" style="2" hidden="1" customWidth="1"/>
    <col min="6" max="6" width="9.21875" hidden="1" customWidth="1"/>
    <col min="7" max="10" width="12.44140625" style="2" hidden="1" customWidth="1"/>
    <col min="11" max="11" width="11.77734375" style="2" hidden="1" customWidth="1"/>
    <col min="12" max="14" width="14.21875" style="2" hidden="1" customWidth="1"/>
    <col min="15" max="15" width="15.5546875" style="2" hidden="1" customWidth="1"/>
    <col min="16" max="16" width="13.21875" style="2" hidden="1" customWidth="1"/>
    <col min="17" max="17" width="13.44140625" customWidth="1"/>
    <col min="18" max="18" width="12.77734375" style="1" customWidth="1"/>
    <col min="19" max="19" width="6.5546875" style="6" customWidth="1"/>
    <col min="20" max="20" width="12.77734375" style="1" customWidth="1"/>
    <col min="21" max="21" width="6.5546875" style="6" bestFit="1" customWidth="1"/>
    <col min="22" max="22" width="15.21875" style="6" customWidth="1"/>
    <col min="23" max="23" width="8.77734375" style="1" customWidth="1"/>
    <col min="24" max="24" width="12.21875" customWidth="1"/>
  </cols>
  <sheetData>
    <row r="5" spans="17:24" x14ac:dyDescent="0.25">
      <c r="W5" s="6"/>
    </row>
    <row r="6" spans="17:24" x14ac:dyDescent="0.25">
      <c r="Q6" t="s">
        <v>38</v>
      </c>
    </row>
    <row r="7" spans="17:24" x14ac:dyDescent="0.25">
      <c r="Q7" s="1" t="str">
        <f ca="1">INDIRECT("M25")</f>
        <v>National Grid plc</v>
      </c>
    </row>
    <row r="9" spans="17:24" x14ac:dyDescent="0.25">
      <c r="X9" s="5"/>
    </row>
    <row r="12" spans="17:24" x14ac:dyDescent="0.25">
      <c r="X12" s="20"/>
    </row>
    <row r="13" spans="17:24" x14ac:dyDescent="0.25">
      <c r="U13" s="19"/>
      <c r="V13" s="36">
        <f ca="1">INDIRECT("L25")</f>
        <v>44403.479166666664</v>
      </c>
      <c r="W13" s="37"/>
      <c r="X13" s="37"/>
    </row>
    <row r="17" spans="1:26" ht="13.8" x14ac:dyDescent="0.3">
      <c r="Q17" t="s">
        <v>0</v>
      </c>
      <c r="Z17" s="18"/>
    </row>
    <row r="19" spans="1:26" x14ac:dyDescent="0.25">
      <c r="Q19" t="str">
        <f>"As scrutineer appointed for the purpose of the Poll taken at the "&amp;MeetingSession!B1&amp;" of the "</f>
        <v xml:space="preserve">As scrutineer appointed for the purpose of the Poll taken at the Annual General Meeting of the </v>
      </c>
    </row>
    <row r="20" spans="1:26" x14ac:dyDescent="0.25">
      <c r="Q20" s="17" t="str">
        <f ca="1">"Members of the Company held on " &amp;TEXT(INDIRECT("L25"), "d mmmm yyyy") &amp; " I HEREBY CERTIFY that the result of the Poll"</f>
        <v>Members of the Company held on 26 July 2021 I HEREBY CERTIFY that the result of the Poll</v>
      </c>
    </row>
    <row r="21" spans="1:26" x14ac:dyDescent="0.25">
      <c r="Q21" t="s">
        <v>1</v>
      </c>
    </row>
    <row r="22" spans="1:26" ht="18.75" customHeight="1" x14ac:dyDescent="0.25">
      <c r="V22" s="25" t="s">
        <v>36</v>
      </c>
      <c r="W22" s="39">
        <f>W23</f>
        <v>3555520235</v>
      </c>
      <c r="X22" s="37"/>
    </row>
    <row r="23" spans="1:26" ht="6.6" hidden="1" customHeight="1" x14ac:dyDescent="0.25">
      <c r="V23" s="23" t="s">
        <v>35</v>
      </c>
      <c r="W23" s="23">
        <v>3555520235</v>
      </c>
      <c r="X23" s="23">
        <v>0</v>
      </c>
    </row>
    <row r="24" spans="1:26" s="10" customFormat="1" ht="51.75" customHeight="1" x14ac:dyDescent="0.25">
      <c r="A24" s="14"/>
      <c r="B24" s="14"/>
      <c r="C24" s="14"/>
      <c r="D24" s="14"/>
      <c r="E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7"/>
      <c r="R24" s="8" t="str">
        <f ca="1">"VOTES" &amp; CHAR(10) &amp; UPPER(INDIRECT("I25"))</f>
        <v>VOTES
FOR</v>
      </c>
      <c r="S24" s="9" t="s">
        <v>2</v>
      </c>
      <c r="T24" s="8" t="str">
        <f ca="1">"VOTES" &amp; CHAR(10) &amp; UPPER(INDIRECT("J25"))</f>
        <v>VOTES
AGAINST</v>
      </c>
      <c r="U24" s="9" t="s">
        <v>2</v>
      </c>
      <c r="V24" s="8" t="s">
        <v>4</v>
      </c>
      <c r="W24" s="8" t="s">
        <v>37</v>
      </c>
      <c r="X24" s="8" t="str">
        <f ca="1">"VOTES" &amp; CHAR(10) &amp; UPPER(INDIRECT("K25"))</f>
        <v>VOTES
WITHHELD</v>
      </c>
    </row>
    <row r="25" spans="1:26" ht="12.75" customHeight="1" x14ac:dyDescent="0.25">
      <c r="A25" s="27" t="s">
        <v>5</v>
      </c>
      <c r="B25" s="28">
        <v>2364198006</v>
      </c>
      <c r="C25" s="29">
        <v>99.719672799999998</v>
      </c>
      <c r="D25" s="28">
        <v>6646121</v>
      </c>
      <c r="E25" s="29">
        <v>0.2803272</v>
      </c>
      <c r="F25" s="24">
        <v>1951721</v>
      </c>
      <c r="G25" s="30">
        <v>2372795848</v>
      </c>
      <c r="H25" s="28">
        <v>17828</v>
      </c>
      <c r="I25" s="28" t="s">
        <v>6</v>
      </c>
      <c r="J25" s="30" t="s">
        <v>7</v>
      </c>
      <c r="K25" s="31" t="s">
        <v>8</v>
      </c>
      <c r="L25" s="30">
        <v>44403.479166666664</v>
      </c>
      <c r="M25" s="30" t="s">
        <v>9</v>
      </c>
      <c r="N25" s="30" t="s">
        <v>10</v>
      </c>
      <c r="O25" s="30"/>
      <c r="P25" s="30">
        <v>0</v>
      </c>
      <c r="Q25" s="32" t="str">
        <f t="shared" ref="Q25:U25" si="0">A25</f>
        <v>Resolution 1</v>
      </c>
      <c r="R25" s="33">
        <f t="shared" si="0"/>
        <v>2364198006</v>
      </c>
      <c r="S25" s="34">
        <f t="shared" si="0"/>
        <v>99.719672799999998</v>
      </c>
      <c r="T25" s="33">
        <f t="shared" si="0"/>
        <v>6646121</v>
      </c>
      <c r="U25" s="34">
        <f t="shared" si="0"/>
        <v>0.2803272</v>
      </c>
      <c r="V25" s="33">
        <f>R25+T25</f>
        <v>2370844127</v>
      </c>
      <c r="W25" s="35">
        <f>V25/IF(P25=1,$X$23, $W$23)</f>
        <v>0.66680653471235274</v>
      </c>
      <c r="X25" s="33">
        <f>F25</f>
        <v>1951721</v>
      </c>
    </row>
    <row r="26" spans="1:26" ht="12.75" customHeight="1" x14ac:dyDescent="0.25">
      <c r="A26" s="27" t="s">
        <v>11</v>
      </c>
      <c r="B26" s="28">
        <v>2360172238</v>
      </c>
      <c r="C26" s="29">
        <v>99.502691999999996</v>
      </c>
      <c r="D26" s="28">
        <v>11795988</v>
      </c>
      <c r="E26" s="29">
        <v>0.49730799999999997</v>
      </c>
      <c r="F26" s="24">
        <v>830942</v>
      </c>
      <c r="G26" s="30">
        <v>2372799168</v>
      </c>
      <c r="H26" s="28">
        <v>18144</v>
      </c>
      <c r="I26" s="28" t="s">
        <v>6</v>
      </c>
      <c r="J26" s="30" t="s">
        <v>7</v>
      </c>
      <c r="K26" s="31" t="s">
        <v>8</v>
      </c>
      <c r="L26" s="30">
        <v>44403.479166666664</v>
      </c>
      <c r="M26" s="30" t="s">
        <v>9</v>
      </c>
      <c r="N26" s="30" t="s">
        <v>10</v>
      </c>
      <c r="O26" s="30"/>
      <c r="P26" s="30">
        <v>0</v>
      </c>
      <c r="Q26" s="32" t="str">
        <f t="shared" ref="Q26:Q49" si="1">A26</f>
        <v>Resolution 2</v>
      </c>
      <c r="R26" s="33">
        <f t="shared" ref="R26:R49" si="2">B26</f>
        <v>2360172238</v>
      </c>
      <c r="S26" s="34">
        <f t="shared" ref="S26:S49" si="3">C26</f>
        <v>99.502691999999996</v>
      </c>
      <c r="T26" s="33">
        <f t="shared" ref="T26:T49" si="4">D26</f>
        <v>11795988</v>
      </c>
      <c r="U26" s="34">
        <f t="shared" ref="U26:U49" si="5">E26</f>
        <v>0.49730799999999997</v>
      </c>
      <c r="V26" s="33">
        <f t="shared" ref="V26:V49" si="6">R26+T26</f>
        <v>2371968226</v>
      </c>
      <c r="W26" s="35">
        <f t="shared" ref="W26:W49" si="7">V26/IF(P26=1,$X$23, $W$23)</f>
        <v>0.66712269069676666</v>
      </c>
      <c r="X26" s="33">
        <f t="shared" ref="X26:X49" si="8">F26</f>
        <v>830942</v>
      </c>
    </row>
    <row r="27" spans="1:26" ht="12.75" customHeight="1" x14ac:dyDescent="0.25">
      <c r="A27" s="27" t="s">
        <v>12</v>
      </c>
      <c r="B27" s="28">
        <v>2343746412</v>
      </c>
      <c r="C27" s="29">
        <v>98.964702000000003</v>
      </c>
      <c r="D27" s="28">
        <v>24518601</v>
      </c>
      <c r="E27" s="29">
        <v>1.0352980000000001</v>
      </c>
      <c r="F27" s="24">
        <v>4528486</v>
      </c>
      <c r="G27" s="30">
        <v>2372793499</v>
      </c>
      <c r="H27" s="28">
        <v>18144</v>
      </c>
      <c r="I27" s="28" t="s">
        <v>6</v>
      </c>
      <c r="J27" s="30" t="s">
        <v>7</v>
      </c>
      <c r="K27" s="31" t="s">
        <v>8</v>
      </c>
      <c r="L27" s="30">
        <v>44403.479166666664</v>
      </c>
      <c r="M27" s="30" t="s">
        <v>9</v>
      </c>
      <c r="N27" s="30" t="s">
        <v>10</v>
      </c>
      <c r="O27" s="30"/>
      <c r="P27" s="30">
        <v>0</v>
      </c>
      <c r="Q27" s="32" t="str">
        <f t="shared" si="1"/>
        <v>Resolution 3</v>
      </c>
      <c r="R27" s="33">
        <f t="shared" si="2"/>
        <v>2343746412</v>
      </c>
      <c r="S27" s="34">
        <f t="shared" si="3"/>
        <v>98.964702000000003</v>
      </c>
      <c r="T27" s="33">
        <f t="shared" si="4"/>
        <v>24518601</v>
      </c>
      <c r="U27" s="34">
        <f t="shared" si="5"/>
        <v>1.0352980000000001</v>
      </c>
      <c r="V27" s="33">
        <f t="shared" si="6"/>
        <v>2368265013</v>
      </c>
      <c r="W27" s="35">
        <f t="shared" si="7"/>
        <v>0.66608115169396587</v>
      </c>
      <c r="X27" s="33">
        <f t="shared" si="8"/>
        <v>4528486</v>
      </c>
    </row>
    <row r="28" spans="1:26" ht="12.75" customHeight="1" x14ac:dyDescent="0.25">
      <c r="A28" s="27" t="s">
        <v>13</v>
      </c>
      <c r="B28" s="28">
        <v>2362459770</v>
      </c>
      <c r="C28" s="29">
        <v>99.739662499999994</v>
      </c>
      <c r="D28" s="28">
        <v>6166422</v>
      </c>
      <c r="E28" s="29">
        <v>0.2603375</v>
      </c>
      <c r="F28" s="24">
        <v>4169927</v>
      </c>
      <c r="G28" s="30">
        <v>2372796119</v>
      </c>
      <c r="H28" s="28">
        <v>18342</v>
      </c>
      <c r="I28" s="28" t="s">
        <v>6</v>
      </c>
      <c r="J28" s="30" t="s">
        <v>7</v>
      </c>
      <c r="K28" s="31" t="s">
        <v>8</v>
      </c>
      <c r="L28" s="30">
        <v>44403.479166666664</v>
      </c>
      <c r="M28" s="30" t="s">
        <v>9</v>
      </c>
      <c r="N28" s="30" t="s">
        <v>10</v>
      </c>
      <c r="O28" s="30"/>
      <c r="P28" s="30">
        <v>0</v>
      </c>
      <c r="Q28" s="32" t="str">
        <f t="shared" si="1"/>
        <v>Resolution 4</v>
      </c>
      <c r="R28" s="33">
        <f t="shared" si="2"/>
        <v>2362459770</v>
      </c>
      <c r="S28" s="34">
        <f t="shared" si="3"/>
        <v>99.739662499999994</v>
      </c>
      <c r="T28" s="33">
        <f t="shared" si="4"/>
        <v>6166422</v>
      </c>
      <c r="U28" s="34">
        <f t="shared" si="5"/>
        <v>0.2603375</v>
      </c>
      <c r="V28" s="33">
        <f t="shared" si="6"/>
        <v>2368626192</v>
      </c>
      <c r="W28" s="35">
        <f t="shared" si="7"/>
        <v>0.66618273429682784</v>
      </c>
      <c r="X28" s="33">
        <f t="shared" si="8"/>
        <v>4169927</v>
      </c>
    </row>
    <row r="29" spans="1:26" ht="12.75" customHeight="1" x14ac:dyDescent="0.25">
      <c r="A29" s="27" t="s">
        <v>14</v>
      </c>
      <c r="B29" s="28">
        <v>2360984633</v>
      </c>
      <c r="C29" s="29">
        <v>99.696226699999997</v>
      </c>
      <c r="D29" s="28">
        <v>7193895</v>
      </c>
      <c r="E29" s="29">
        <v>0.30377330000000002</v>
      </c>
      <c r="F29" s="24">
        <v>4618284</v>
      </c>
      <c r="G29" s="30">
        <v>2372796812</v>
      </c>
      <c r="H29" s="28">
        <v>18144</v>
      </c>
      <c r="I29" s="28" t="s">
        <v>6</v>
      </c>
      <c r="J29" s="30" t="s">
        <v>7</v>
      </c>
      <c r="K29" s="31" t="s">
        <v>8</v>
      </c>
      <c r="L29" s="30">
        <v>44403.479166666664</v>
      </c>
      <c r="M29" s="30" t="s">
        <v>9</v>
      </c>
      <c r="N29" s="30" t="s">
        <v>10</v>
      </c>
      <c r="O29" s="30"/>
      <c r="P29" s="30">
        <v>0</v>
      </c>
      <c r="Q29" s="32" t="str">
        <f t="shared" si="1"/>
        <v>Resolution 5</v>
      </c>
      <c r="R29" s="33">
        <f t="shared" si="2"/>
        <v>2360984633</v>
      </c>
      <c r="S29" s="34">
        <f t="shared" si="3"/>
        <v>99.696226699999997</v>
      </c>
      <c r="T29" s="33">
        <f t="shared" si="4"/>
        <v>7193895</v>
      </c>
      <c r="U29" s="34">
        <f t="shared" si="5"/>
        <v>0.30377330000000002</v>
      </c>
      <c r="V29" s="33">
        <f t="shared" si="6"/>
        <v>2368178528</v>
      </c>
      <c r="W29" s="35">
        <f t="shared" si="7"/>
        <v>0.66605682754608198</v>
      </c>
      <c r="X29" s="33">
        <f t="shared" si="8"/>
        <v>4618284</v>
      </c>
    </row>
    <row r="30" spans="1:26" ht="12.75" customHeight="1" x14ac:dyDescent="0.25">
      <c r="A30" s="27" t="s">
        <v>15</v>
      </c>
      <c r="B30" s="28">
        <v>2360189055</v>
      </c>
      <c r="C30" s="29">
        <v>99.663405699999998</v>
      </c>
      <c r="D30" s="28">
        <v>7971091</v>
      </c>
      <c r="E30" s="29">
        <v>0.33659430000000001</v>
      </c>
      <c r="F30" s="24">
        <v>4633836</v>
      </c>
      <c r="G30" s="30">
        <v>2372793982</v>
      </c>
      <c r="H30" s="28">
        <v>18144</v>
      </c>
      <c r="I30" s="28" t="s">
        <v>6</v>
      </c>
      <c r="J30" s="30" t="s">
        <v>7</v>
      </c>
      <c r="K30" s="31" t="s">
        <v>8</v>
      </c>
      <c r="L30" s="30">
        <v>44403.479166666664</v>
      </c>
      <c r="M30" s="30" t="s">
        <v>9</v>
      </c>
      <c r="N30" s="30" t="s">
        <v>10</v>
      </c>
      <c r="O30" s="30"/>
      <c r="P30" s="30">
        <v>0</v>
      </c>
      <c r="Q30" s="32" t="str">
        <f t="shared" si="1"/>
        <v>Resolution 6</v>
      </c>
      <c r="R30" s="33">
        <f t="shared" si="2"/>
        <v>2360189055</v>
      </c>
      <c r="S30" s="34">
        <f t="shared" si="3"/>
        <v>99.663405699999998</v>
      </c>
      <c r="T30" s="33">
        <f t="shared" si="4"/>
        <v>7971091</v>
      </c>
      <c r="U30" s="34">
        <f t="shared" si="5"/>
        <v>0.33659430000000001</v>
      </c>
      <c r="V30" s="33">
        <f t="shared" si="6"/>
        <v>2368160146</v>
      </c>
      <c r="W30" s="35">
        <f t="shared" si="7"/>
        <v>0.66605165755722384</v>
      </c>
      <c r="X30" s="33">
        <f t="shared" si="8"/>
        <v>4633836</v>
      </c>
    </row>
    <row r="31" spans="1:26" ht="12.75" customHeight="1" x14ac:dyDescent="0.25">
      <c r="A31" s="27" t="s">
        <v>16</v>
      </c>
      <c r="B31" s="28">
        <v>2359457477</v>
      </c>
      <c r="C31" s="29">
        <v>99.634902299999993</v>
      </c>
      <c r="D31" s="28">
        <v>8645891</v>
      </c>
      <c r="E31" s="29">
        <v>0.36509770000000002</v>
      </c>
      <c r="F31" s="24">
        <v>4689921</v>
      </c>
      <c r="G31" s="30">
        <v>2372793289</v>
      </c>
      <c r="H31" s="28">
        <v>18342</v>
      </c>
      <c r="I31" s="28" t="s">
        <v>6</v>
      </c>
      <c r="J31" s="30" t="s">
        <v>7</v>
      </c>
      <c r="K31" s="31" t="s">
        <v>8</v>
      </c>
      <c r="L31" s="30">
        <v>44403.479166666664</v>
      </c>
      <c r="M31" s="30" t="s">
        <v>9</v>
      </c>
      <c r="N31" s="30" t="s">
        <v>10</v>
      </c>
      <c r="O31" s="30"/>
      <c r="P31" s="30">
        <v>0</v>
      </c>
      <c r="Q31" s="32" t="str">
        <f t="shared" si="1"/>
        <v>Resolution 7</v>
      </c>
      <c r="R31" s="33">
        <f t="shared" si="2"/>
        <v>2359457477</v>
      </c>
      <c r="S31" s="34">
        <f t="shared" si="3"/>
        <v>99.634902299999993</v>
      </c>
      <c r="T31" s="33">
        <f t="shared" si="4"/>
        <v>8645891</v>
      </c>
      <c r="U31" s="34">
        <f t="shared" si="5"/>
        <v>0.36509770000000002</v>
      </c>
      <c r="V31" s="33">
        <f t="shared" si="6"/>
        <v>2368103368</v>
      </c>
      <c r="W31" s="35">
        <f t="shared" si="7"/>
        <v>0.66603568858608952</v>
      </c>
      <c r="X31" s="33">
        <f t="shared" si="8"/>
        <v>4689921</v>
      </c>
    </row>
    <row r="32" spans="1:26" ht="12.75" customHeight="1" x14ac:dyDescent="0.25">
      <c r="A32" s="27" t="s">
        <v>17</v>
      </c>
      <c r="B32" s="28">
        <v>2362060954</v>
      </c>
      <c r="C32" s="29">
        <v>99.743673400000006</v>
      </c>
      <c r="D32" s="28">
        <v>6070151</v>
      </c>
      <c r="E32" s="29">
        <v>0.25632660000000002</v>
      </c>
      <c r="F32" s="24">
        <v>4662184</v>
      </c>
      <c r="G32" s="30">
        <v>2372793289</v>
      </c>
      <c r="H32" s="28">
        <v>18342</v>
      </c>
      <c r="I32" s="28" t="s">
        <v>6</v>
      </c>
      <c r="J32" s="30" t="s">
        <v>7</v>
      </c>
      <c r="K32" s="31" t="s">
        <v>8</v>
      </c>
      <c r="L32" s="30">
        <v>44403.479166666664</v>
      </c>
      <c r="M32" s="30" t="s">
        <v>9</v>
      </c>
      <c r="N32" s="30" t="s">
        <v>10</v>
      </c>
      <c r="O32" s="30"/>
      <c r="P32" s="30">
        <v>0</v>
      </c>
      <c r="Q32" s="32" t="str">
        <f t="shared" si="1"/>
        <v>Resolution 8</v>
      </c>
      <c r="R32" s="33">
        <f t="shared" si="2"/>
        <v>2362060954</v>
      </c>
      <c r="S32" s="34">
        <f t="shared" si="3"/>
        <v>99.743673400000006</v>
      </c>
      <c r="T32" s="33">
        <f t="shared" si="4"/>
        <v>6070151</v>
      </c>
      <c r="U32" s="34">
        <f t="shared" si="5"/>
        <v>0.25632660000000002</v>
      </c>
      <c r="V32" s="33">
        <f t="shared" si="6"/>
        <v>2368131105</v>
      </c>
      <c r="W32" s="35">
        <f t="shared" si="7"/>
        <v>0.66604348969483507</v>
      </c>
      <c r="X32" s="33">
        <f t="shared" si="8"/>
        <v>4662184</v>
      </c>
    </row>
    <row r="33" spans="1:24" ht="12.75" customHeight="1" x14ac:dyDescent="0.25">
      <c r="A33" s="27" t="s">
        <v>18</v>
      </c>
      <c r="B33" s="28">
        <v>2361278865</v>
      </c>
      <c r="C33" s="29">
        <v>99.707256799999996</v>
      </c>
      <c r="D33" s="28">
        <v>6932778</v>
      </c>
      <c r="E33" s="29">
        <v>0.29274319999999998</v>
      </c>
      <c r="F33" s="24">
        <v>4582339</v>
      </c>
      <c r="G33" s="30">
        <v>2372793982</v>
      </c>
      <c r="H33" s="28">
        <v>18144</v>
      </c>
      <c r="I33" s="28" t="s">
        <v>6</v>
      </c>
      <c r="J33" s="30" t="s">
        <v>7</v>
      </c>
      <c r="K33" s="31" t="s">
        <v>8</v>
      </c>
      <c r="L33" s="30">
        <v>44403.479166666664</v>
      </c>
      <c r="M33" s="30" t="s">
        <v>9</v>
      </c>
      <c r="N33" s="30" t="s">
        <v>10</v>
      </c>
      <c r="O33" s="30"/>
      <c r="P33" s="30">
        <v>0</v>
      </c>
      <c r="Q33" s="32" t="str">
        <f t="shared" si="1"/>
        <v>Resolution 9</v>
      </c>
      <c r="R33" s="33">
        <f t="shared" si="2"/>
        <v>2361278865</v>
      </c>
      <c r="S33" s="34">
        <f t="shared" si="3"/>
        <v>99.707256799999996</v>
      </c>
      <c r="T33" s="33">
        <f t="shared" si="4"/>
        <v>6932778</v>
      </c>
      <c r="U33" s="34">
        <f t="shared" si="5"/>
        <v>0.29274319999999998</v>
      </c>
      <c r="V33" s="33">
        <f t="shared" si="6"/>
        <v>2368211643</v>
      </c>
      <c r="W33" s="35">
        <f t="shared" si="7"/>
        <v>0.6660661412323533</v>
      </c>
      <c r="X33" s="33">
        <f t="shared" si="8"/>
        <v>4582339</v>
      </c>
    </row>
    <row r="34" spans="1:24" ht="12.75" customHeight="1" x14ac:dyDescent="0.25">
      <c r="A34" s="27" t="s">
        <v>19</v>
      </c>
      <c r="B34" s="28">
        <v>2361400360</v>
      </c>
      <c r="C34" s="29">
        <v>99.712158099999996</v>
      </c>
      <c r="D34" s="28">
        <v>6816720</v>
      </c>
      <c r="E34" s="29">
        <v>0.28784189999999998</v>
      </c>
      <c r="F34" s="24">
        <v>4576902</v>
      </c>
      <c r="G34" s="30">
        <v>2372793982</v>
      </c>
      <c r="H34" s="28">
        <v>18144</v>
      </c>
      <c r="I34" s="28" t="s">
        <v>6</v>
      </c>
      <c r="J34" s="30" t="s">
        <v>7</v>
      </c>
      <c r="K34" s="31" t="s">
        <v>8</v>
      </c>
      <c r="L34" s="30">
        <v>44403.479166666664</v>
      </c>
      <c r="M34" s="30" t="s">
        <v>9</v>
      </c>
      <c r="N34" s="30" t="s">
        <v>10</v>
      </c>
      <c r="O34" s="30"/>
      <c r="P34" s="30">
        <v>0</v>
      </c>
      <c r="Q34" s="32" t="str">
        <f t="shared" si="1"/>
        <v>Resolution 10</v>
      </c>
      <c r="R34" s="33">
        <f t="shared" si="2"/>
        <v>2361400360</v>
      </c>
      <c r="S34" s="34">
        <f t="shared" si="3"/>
        <v>99.712158099999996</v>
      </c>
      <c r="T34" s="33">
        <f t="shared" si="4"/>
        <v>6816720</v>
      </c>
      <c r="U34" s="34">
        <f t="shared" si="5"/>
        <v>0.28784189999999998</v>
      </c>
      <c r="V34" s="33">
        <f t="shared" si="6"/>
        <v>2368217080</v>
      </c>
      <c r="W34" s="35">
        <f t="shared" si="7"/>
        <v>0.666067670403794</v>
      </c>
      <c r="X34" s="33">
        <f t="shared" si="8"/>
        <v>4576902</v>
      </c>
    </row>
    <row r="35" spans="1:24" ht="12.75" customHeight="1" x14ac:dyDescent="0.25">
      <c r="A35" s="27" t="s">
        <v>20</v>
      </c>
      <c r="B35" s="28">
        <v>2361063797</v>
      </c>
      <c r="C35" s="29">
        <v>99.703395999999998</v>
      </c>
      <c r="D35" s="28">
        <v>7023843</v>
      </c>
      <c r="E35" s="29">
        <v>0.29660399999999998</v>
      </c>
      <c r="F35" s="24">
        <v>4705649</v>
      </c>
      <c r="G35" s="30">
        <v>2372793289</v>
      </c>
      <c r="H35" s="28">
        <v>18342</v>
      </c>
      <c r="I35" s="28" t="s">
        <v>6</v>
      </c>
      <c r="J35" s="30" t="s">
        <v>7</v>
      </c>
      <c r="K35" s="31" t="s">
        <v>8</v>
      </c>
      <c r="L35" s="30">
        <v>44403.479166666664</v>
      </c>
      <c r="M35" s="30" t="s">
        <v>9</v>
      </c>
      <c r="N35" s="30" t="s">
        <v>10</v>
      </c>
      <c r="O35" s="30"/>
      <c r="P35" s="30">
        <v>0</v>
      </c>
      <c r="Q35" s="32" t="str">
        <f t="shared" si="1"/>
        <v>Resolution 11</v>
      </c>
      <c r="R35" s="33">
        <f t="shared" si="2"/>
        <v>2361063797</v>
      </c>
      <c r="S35" s="34">
        <f t="shared" si="3"/>
        <v>99.703395999999998</v>
      </c>
      <c r="T35" s="33">
        <f t="shared" si="4"/>
        <v>7023843</v>
      </c>
      <c r="U35" s="34">
        <f t="shared" si="5"/>
        <v>0.29660399999999998</v>
      </c>
      <c r="V35" s="33">
        <f t="shared" si="6"/>
        <v>2368087640</v>
      </c>
      <c r="W35" s="35">
        <f t="shared" si="7"/>
        <v>0.66603126504214649</v>
      </c>
      <c r="X35" s="33">
        <f t="shared" si="8"/>
        <v>4705649</v>
      </c>
    </row>
    <row r="36" spans="1:24" ht="12.75" customHeight="1" x14ac:dyDescent="0.25">
      <c r="A36" s="27" t="s">
        <v>21</v>
      </c>
      <c r="B36" s="28">
        <v>2360233170</v>
      </c>
      <c r="C36" s="29">
        <v>99.665708199999997</v>
      </c>
      <c r="D36" s="28">
        <v>7916531</v>
      </c>
      <c r="E36" s="29">
        <v>0.33429179999999997</v>
      </c>
      <c r="F36" s="24">
        <v>4643527</v>
      </c>
      <c r="G36" s="30">
        <v>2372793228</v>
      </c>
      <c r="H36" s="28">
        <v>18342</v>
      </c>
      <c r="I36" s="28" t="s">
        <v>6</v>
      </c>
      <c r="J36" s="30" t="s">
        <v>7</v>
      </c>
      <c r="K36" s="31" t="s">
        <v>8</v>
      </c>
      <c r="L36" s="30">
        <v>44403.479166666664</v>
      </c>
      <c r="M36" s="30" t="s">
        <v>9</v>
      </c>
      <c r="N36" s="30" t="s">
        <v>10</v>
      </c>
      <c r="O36" s="30"/>
      <c r="P36" s="30">
        <v>0</v>
      </c>
      <c r="Q36" s="32" t="str">
        <f t="shared" si="1"/>
        <v>Resolution 12</v>
      </c>
      <c r="R36" s="33">
        <f t="shared" si="2"/>
        <v>2360233170</v>
      </c>
      <c r="S36" s="34">
        <f t="shared" si="3"/>
        <v>99.665708199999997</v>
      </c>
      <c r="T36" s="33">
        <f t="shared" si="4"/>
        <v>7916531</v>
      </c>
      <c r="U36" s="34">
        <f t="shared" si="5"/>
        <v>0.33429179999999997</v>
      </c>
      <c r="V36" s="33">
        <f t="shared" si="6"/>
        <v>2368149701</v>
      </c>
      <c r="W36" s="35">
        <f t="shared" si="7"/>
        <v>0.66604871987179115</v>
      </c>
      <c r="X36" s="33">
        <f t="shared" si="8"/>
        <v>4643527</v>
      </c>
    </row>
    <row r="37" spans="1:24" ht="12.75" customHeight="1" x14ac:dyDescent="0.25">
      <c r="A37" s="27" t="s">
        <v>22</v>
      </c>
      <c r="B37" s="28">
        <v>2366892281</v>
      </c>
      <c r="C37" s="29">
        <v>99.859458399999994</v>
      </c>
      <c r="D37" s="28">
        <v>3331151</v>
      </c>
      <c r="E37" s="29">
        <v>0.14054159999999999</v>
      </c>
      <c r="F37" s="24">
        <v>2565797</v>
      </c>
      <c r="G37" s="30">
        <v>2372789229</v>
      </c>
      <c r="H37" s="28">
        <v>18144</v>
      </c>
      <c r="I37" s="28" t="s">
        <v>6</v>
      </c>
      <c r="J37" s="30" t="s">
        <v>7</v>
      </c>
      <c r="K37" s="31" t="s">
        <v>8</v>
      </c>
      <c r="L37" s="30">
        <v>44403.479166666664</v>
      </c>
      <c r="M37" s="30" t="s">
        <v>9</v>
      </c>
      <c r="N37" s="30" t="s">
        <v>10</v>
      </c>
      <c r="O37" s="30"/>
      <c r="P37" s="30">
        <v>0</v>
      </c>
      <c r="Q37" s="32" t="str">
        <f t="shared" si="1"/>
        <v>Resolution 13</v>
      </c>
      <c r="R37" s="33">
        <f t="shared" si="2"/>
        <v>2366892281</v>
      </c>
      <c r="S37" s="34">
        <f t="shared" si="3"/>
        <v>99.859458399999994</v>
      </c>
      <c r="T37" s="33">
        <f t="shared" si="4"/>
        <v>3331151</v>
      </c>
      <c r="U37" s="34">
        <f t="shared" si="5"/>
        <v>0.14054159999999999</v>
      </c>
      <c r="V37" s="33">
        <f t="shared" si="6"/>
        <v>2370223432</v>
      </c>
      <c r="W37" s="35">
        <f t="shared" si="7"/>
        <v>0.66663196250941881</v>
      </c>
      <c r="X37" s="33">
        <f t="shared" si="8"/>
        <v>2565797</v>
      </c>
    </row>
    <row r="38" spans="1:24" ht="12.75" customHeight="1" x14ac:dyDescent="0.25">
      <c r="A38" s="27" t="s">
        <v>23</v>
      </c>
      <c r="B38" s="28">
        <v>2365381281</v>
      </c>
      <c r="C38" s="29">
        <v>99.760561499999994</v>
      </c>
      <c r="D38" s="28">
        <v>5677227</v>
      </c>
      <c r="E38" s="29">
        <v>0.2394385</v>
      </c>
      <c r="F38" s="24">
        <v>1735012</v>
      </c>
      <c r="G38" s="30">
        <v>2372793520</v>
      </c>
      <c r="H38" s="28">
        <v>18144</v>
      </c>
      <c r="I38" s="28" t="s">
        <v>6</v>
      </c>
      <c r="J38" s="30" t="s">
        <v>7</v>
      </c>
      <c r="K38" s="31" t="s">
        <v>8</v>
      </c>
      <c r="L38" s="30">
        <v>44403.479166666664</v>
      </c>
      <c r="M38" s="30" t="s">
        <v>9</v>
      </c>
      <c r="N38" s="30" t="s">
        <v>10</v>
      </c>
      <c r="O38" s="30"/>
      <c r="P38" s="30">
        <v>0</v>
      </c>
      <c r="Q38" s="32" t="str">
        <f t="shared" si="1"/>
        <v>Resolution 14</v>
      </c>
      <c r="R38" s="33">
        <f t="shared" si="2"/>
        <v>2365381281</v>
      </c>
      <c r="S38" s="34">
        <f t="shared" si="3"/>
        <v>99.760561499999994</v>
      </c>
      <c r="T38" s="33">
        <f t="shared" si="4"/>
        <v>5677227</v>
      </c>
      <c r="U38" s="34">
        <f t="shared" si="5"/>
        <v>0.2394385</v>
      </c>
      <c r="V38" s="33">
        <f t="shared" si="6"/>
        <v>2371058508</v>
      </c>
      <c r="W38" s="35">
        <f t="shared" si="7"/>
        <v>0.66686682996757018</v>
      </c>
      <c r="X38" s="33">
        <f t="shared" si="8"/>
        <v>1735012</v>
      </c>
    </row>
    <row r="39" spans="1:24" ht="12.75" customHeight="1" x14ac:dyDescent="0.25">
      <c r="A39" s="27" t="s">
        <v>24</v>
      </c>
      <c r="B39" s="28">
        <v>2282856361</v>
      </c>
      <c r="C39" s="29">
        <v>96.792320700000005</v>
      </c>
      <c r="D39" s="28">
        <v>75653431</v>
      </c>
      <c r="E39" s="29">
        <v>3.2076793000000001</v>
      </c>
      <c r="F39" s="24">
        <v>14283931</v>
      </c>
      <c r="G39" s="30">
        <v>2372793723</v>
      </c>
      <c r="H39" s="28">
        <v>18144</v>
      </c>
      <c r="I39" s="28" t="s">
        <v>6</v>
      </c>
      <c r="J39" s="30" t="s">
        <v>7</v>
      </c>
      <c r="K39" s="31" t="s">
        <v>8</v>
      </c>
      <c r="L39" s="30">
        <v>44403.479166666664</v>
      </c>
      <c r="M39" s="30" t="s">
        <v>9</v>
      </c>
      <c r="N39" s="30" t="s">
        <v>10</v>
      </c>
      <c r="O39" s="30"/>
      <c r="P39" s="30">
        <v>0</v>
      </c>
      <c r="Q39" s="32" t="str">
        <f t="shared" si="1"/>
        <v>Resolution 15</v>
      </c>
      <c r="R39" s="33">
        <f t="shared" si="2"/>
        <v>2282856361</v>
      </c>
      <c r="S39" s="34">
        <f t="shared" si="3"/>
        <v>96.792320700000005</v>
      </c>
      <c r="T39" s="33">
        <f t="shared" si="4"/>
        <v>75653431</v>
      </c>
      <c r="U39" s="34">
        <f t="shared" si="5"/>
        <v>3.2076793000000001</v>
      </c>
      <c r="V39" s="33">
        <f t="shared" si="6"/>
        <v>2358509792</v>
      </c>
      <c r="W39" s="35">
        <f t="shared" si="7"/>
        <v>0.66333746853222453</v>
      </c>
      <c r="X39" s="33">
        <f t="shared" si="8"/>
        <v>14283931</v>
      </c>
    </row>
    <row r="40" spans="1:24" ht="12.75" customHeight="1" x14ac:dyDescent="0.25">
      <c r="A40" s="27" t="s">
        <v>25</v>
      </c>
      <c r="B40" s="28">
        <v>2314305362</v>
      </c>
      <c r="C40" s="29">
        <v>98.064572100000007</v>
      </c>
      <c r="D40" s="28">
        <v>45675733</v>
      </c>
      <c r="E40" s="29">
        <v>1.9354279000000001</v>
      </c>
      <c r="F40" s="24">
        <v>12815469</v>
      </c>
      <c r="G40" s="30">
        <v>2372796564</v>
      </c>
      <c r="H40" s="28">
        <v>18144</v>
      </c>
      <c r="I40" s="28" t="s">
        <v>6</v>
      </c>
      <c r="J40" s="30" t="s">
        <v>7</v>
      </c>
      <c r="K40" s="31" t="s">
        <v>8</v>
      </c>
      <c r="L40" s="30">
        <v>44403.479166666664</v>
      </c>
      <c r="M40" s="30" t="s">
        <v>9</v>
      </c>
      <c r="N40" s="30" t="s">
        <v>10</v>
      </c>
      <c r="O40" s="30"/>
      <c r="P40" s="30">
        <v>0</v>
      </c>
      <c r="Q40" s="32" t="str">
        <f t="shared" si="1"/>
        <v>Resolution 16</v>
      </c>
      <c r="R40" s="33">
        <f t="shared" si="2"/>
        <v>2314305362</v>
      </c>
      <c r="S40" s="34">
        <f t="shared" si="3"/>
        <v>98.064572100000007</v>
      </c>
      <c r="T40" s="33">
        <f t="shared" si="4"/>
        <v>45675733</v>
      </c>
      <c r="U40" s="34">
        <f t="shared" si="5"/>
        <v>1.9354279000000001</v>
      </c>
      <c r="V40" s="33">
        <f t="shared" si="6"/>
        <v>2359981095</v>
      </c>
      <c r="W40" s="35">
        <f t="shared" si="7"/>
        <v>0.66375127661170519</v>
      </c>
      <c r="X40" s="33">
        <f t="shared" si="8"/>
        <v>12815469</v>
      </c>
    </row>
    <row r="41" spans="1:24" ht="12.75" customHeight="1" x14ac:dyDescent="0.25">
      <c r="A41" s="27" t="s">
        <v>26</v>
      </c>
      <c r="B41" s="28">
        <v>2314230626</v>
      </c>
      <c r="C41" s="29">
        <v>97.715205699999999</v>
      </c>
      <c r="D41" s="28">
        <v>54111752</v>
      </c>
      <c r="E41" s="29">
        <v>2.2847943000000002</v>
      </c>
      <c r="F41" s="24">
        <v>4449877</v>
      </c>
      <c r="G41" s="30">
        <v>2372792255</v>
      </c>
      <c r="H41" s="28">
        <v>18144</v>
      </c>
      <c r="I41" s="28" t="s">
        <v>6</v>
      </c>
      <c r="J41" s="30" t="s">
        <v>7</v>
      </c>
      <c r="K41" s="31" t="s">
        <v>8</v>
      </c>
      <c r="L41" s="30">
        <v>44403.479166666664</v>
      </c>
      <c r="M41" s="30" t="s">
        <v>9</v>
      </c>
      <c r="N41" s="30" t="s">
        <v>10</v>
      </c>
      <c r="O41" s="30"/>
      <c r="P41" s="30">
        <v>0</v>
      </c>
      <c r="Q41" s="32" t="str">
        <f t="shared" si="1"/>
        <v>Resolution 17</v>
      </c>
      <c r="R41" s="33">
        <f t="shared" si="2"/>
        <v>2314230626</v>
      </c>
      <c r="S41" s="34">
        <f t="shared" si="3"/>
        <v>97.715205699999999</v>
      </c>
      <c r="T41" s="33">
        <f t="shared" si="4"/>
        <v>54111752</v>
      </c>
      <c r="U41" s="34">
        <f t="shared" si="5"/>
        <v>2.2847943000000002</v>
      </c>
      <c r="V41" s="33">
        <f t="shared" si="6"/>
        <v>2368342378</v>
      </c>
      <c r="W41" s="35">
        <f t="shared" si="7"/>
        <v>0.66610291081636885</v>
      </c>
      <c r="X41" s="33">
        <f t="shared" si="8"/>
        <v>4449877</v>
      </c>
    </row>
    <row r="42" spans="1:24" ht="12.75" customHeight="1" x14ac:dyDescent="0.25">
      <c r="A42" s="27" t="s">
        <v>27</v>
      </c>
      <c r="B42" s="28">
        <v>2331964412</v>
      </c>
      <c r="C42" s="29">
        <v>98.573370299999993</v>
      </c>
      <c r="D42" s="28">
        <v>33749984</v>
      </c>
      <c r="E42" s="29">
        <v>1.4266296999999999</v>
      </c>
      <c r="F42" s="24">
        <v>7078509</v>
      </c>
      <c r="G42" s="30">
        <v>2372792905</v>
      </c>
      <c r="H42" s="28">
        <v>18342</v>
      </c>
      <c r="I42" s="28" t="s">
        <v>6</v>
      </c>
      <c r="J42" s="30" t="s">
        <v>7</v>
      </c>
      <c r="K42" s="31" t="s">
        <v>8</v>
      </c>
      <c r="L42" s="30">
        <v>44403.479166666664</v>
      </c>
      <c r="M42" s="30" t="s">
        <v>9</v>
      </c>
      <c r="N42" s="30" t="s">
        <v>10</v>
      </c>
      <c r="O42" s="30"/>
      <c r="P42" s="30">
        <v>0</v>
      </c>
      <c r="Q42" s="32" t="str">
        <f t="shared" si="1"/>
        <v>Resolution 18</v>
      </c>
      <c r="R42" s="33">
        <f t="shared" si="2"/>
        <v>2331964412</v>
      </c>
      <c r="S42" s="34">
        <f t="shared" si="3"/>
        <v>98.573370299999993</v>
      </c>
      <c r="T42" s="33">
        <f t="shared" si="4"/>
        <v>33749984</v>
      </c>
      <c r="U42" s="34">
        <f t="shared" si="5"/>
        <v>1.4266296999999999</v>
      </c>
      <c r="V42" s="33">
        <f t="shared" si="6"/>
        <v>2365714396</v>
      </c>
      <c r="W42" s="35">
        <f t="shared" si="7"/>
        <v>0.66536378353644776</v>
      </c>
      <c r="X42" s="33">
        <f t="shared" si="8"/>
        <v>7078509</v>
      </c>
    </row>
    <row r="43" spans="1:24" ht="12.75" customHeight="1" x14ac:dyDescent="0.25">
      <c r="A43" s="27" t="s">
        <v>28</v>
      </c>
      <c r="B43" s="28">
        <v>2361350064</v>
      </c>
      <c r="C43" s="29">
        <v>99.691538499999993</v>
      </c>
      <c r="D43" s="28">
        <v>7306394</v>
      </c>
      <c r="E43" s="29">
        <v>0.3084615</v>
      </c>
      <c r="F43" s="24">
        <v>4134440</v>
      </c>
      <c r="G43" s="30">
        <v>2372790898</v>
      </c>
      <c r="H43" s="28">
        <v>18144</v>
      </c>
      <c r="I43" s="28" t="s">
        <v>6</v>
      </c>
      <c r="J43" s="30" t="s">
        <v>7</v>
      </c>
      <c r="K43" s="31" t="s">
        <v>8</v>
      </c>
      <c r="L43" s="30">
        <v>44403.479166666664</v>
      </c>
      <c r="M43" s="30" t="s">
        <v>9</v>
      </c>
      <c r="N43" s="30" t="s">
        <v>10</v>
      </c>
      <c r="O43" s="30"/>
      <c r="P43" s="30">
        <v>0</v>
      </c>
      <c r="Q43" s="32" t="str">
        <f t="shared" si="1"/>
        <v>Resolution 19</v>
      </c>
      <c r="R43" s="33">
        <f t="shared" si="2"/>
        <v>2361350064</v>
      </c>
      <c r="S43" s="34">
        <f t="shared" si="3"/>
        <v>99.691538499999993</v>
      </c>
      <c r="T43" s="33">
        <f t="shared" si="4"/>
        <v>7306394</v>
      </c>
      <c r="U43" s="34">
        <f t="shared" si="5"/>
        <v>0.3084615</v>
      </c>
      <c r="V43" s="33">
        <f t="shared" si="6"/>
        <v>2368656458</v>
      </c>
      <c r="W43" s="35">
        <f t="shared" si="7"/>
        <v>0.66619124669388918</v>
      </c>
      <c r="X43" s="33">
        <f t="shared" si="8"/>
        <v>4134440</v>
      </c>
    </row>
    <row r="44" spans="1:24" ht="12.75" customHeight="1" x14ac:dyDescent="0.25">
      <c r="A44" s="27" t="s">
        <v>29</v>
      </c>
      <c r="B44" s="28">
        <v>2228410181</v>
      </c>
      <c r="C44" s="29">
        <v>98.999125500000005</v>
      </c>
      <c r="D44" s="28">
        <v>22529078</v>
      </c>
      <c r="E44" s="29">
        <v>1.0008744999999999</v>
      </c>
      <c r="F44" s="24">
        <v>121854197</v>
      </c>
      <c r="G44" s="30">
        <v>2372793456</v>
      </c>
      <c r="H44" s="28">
        <v>18144</v>
      </c>
      <c r="I44" s="28" t="s">
        <v>6</v>
      </c>
      <c r="J44" s="30" t="s">
        <v>7</v>
      </c>
      <c r="K44" s="31" t="s">
        <v>8</v>
      </c>
      <c r="L44" s="30">
        <v>44403.479166666664</v>
      </c>
      <c r="M44" s="30" t="s">
        <v>9</v>
      </c>
      <c r="N44" s="30" t="s">
        <v>10</v>
      </c>
      <c r="O44" s="30"/>
      <c r="P44" s="30">
        <v>0</v>
      </c>
      <c r="Q44" s="32" t="str">
        <f t="shared" si="1"/>
        <v>Resolution 20</v>
      </c>
      <c r="R44" s="33">
        <f t="shared" si="2"/>
        <v>2228410181</v>
      </c>
      <c r="S44" s="34">
        <f t="shared" si="3"/>
        <v>98.999125500000005</v>
      </c>
      <c r="T44" s="33">
        <f t="shared" si="4"/>
        <v>22529078</v>
      </c>
      <c r="U44" s="34">
        <f t="shared" si="5"/>
        <v>1.0008744999999999</v>
      </c>
      <c r="V44" s="33">
        <f t="shared" si="6"/>
        <v>2250939259</v>
      </c>
      <c r="W44" s="35">
        <f t="shared" si="7"/>
        <v>0.63308295558047922</v>
      </c>
      <c r="X44" s="33">
        <f t="shared" si="8"/>
        <v>121854197</v>
      </c>
    </row>
    <row r="45" spans="1:24" ht="12.75" customHeight="1" x14ac:dyDescent="0.25">
      <c r="A45" s="27" t="s">
        <v>30</v>
      </c>
      <c r="B45" s="28">
        <v>2334513539</v>
      </c>
      <c r="C45" s="29">
        <v>98.622528200000005</v>
      </c>
      <c r="D45" s="28">
        <v>32606409</v>
      </c>
      <c r="E45" s="29">
        <v>1.3774717999999999</v>
      </c>
      <c r="F45" s="24">
        <v>5673650</v>
      </c>
      <c r="G45" s="30">
        <v>2372793598</v>
      </c>
      <c r="H45" s="28">
        <v>18144</v>
      </c>
      <c r="I45" s="28" t="s">
        <v>6</v>
      </c>
      <c r="J45" s="30" t="s">
        <v>7</v>
      </c>
      <c r="K45" s="31" t="s">
        <v>8</v>
      </c>
      <c r="L45" s="30">
        <v>44403.479166666664</v>
      </c>
      <c r="M45" s="30" t="s">
        <v>9</v>
      </c>
      <c r="N45" s="30" t="s">
        <v>10</v>
      </c>
      <c r="O45" s="30"/>
      <c r="P45" s="30">
        <v>0</v>
      </c>
      <c r="Q45" s="32" t="str">
        <f t="shared" si="1"/>
        <v>Resolution 21</v>
      </c>
      <c r="R45" s="33">
        <f t="shared" si="2"/>
        <v>2334513539</v>
      </c>
      <c r="S45" s="34">
        <f t="shared" si="3"/>
        <v>98.622528200000005</v>
      </c>
      <c r="T45" s="33">
        <f t="shared" si="4"/>
        <v>32606409</v>
      </c>
      <c r="U45" s="34">
        <f t="shared" si="5"/>
        <v>1.3774717999999999</v>
      </c>
      <c r="V45" s="33">
        <f t="shared" si="6"/>
        <v>2367119948</v>
      </c>
      <c r="W45" s="35">
        <f t="shared" si="7"/>
        <v>0.66575909896347418</v>
      </c>
      <c r="X45" s="33">
        <f t="shared" si="8"/>
        <v>5673650</v>
      </c>
    </row>
    <row r="46" spans="1:24" ht="12.75" customHeight="1" x14ac:dyDescent="0.25">
      <c r="A46" s="27" t="s">
        <v>31</v>
      </c>
      <c r="B46" s="28">
        <v>2305137305</v>
      </c>
      <c r="C46" s="29">
        <v>97.3268281</v>
      </c>
      <c r="D46" s="28">
        <v>63312740</v>
      </c>
      <c r="E46" s="29">
        <v>2.6731718999999998</v>
      </c>
      <c r="F46" s="24">
        <v>4343553</v>
      </c>
      <c r="G46" s="30">
        <v>2372793598</v>
      </c>
      <c r="H46" s="28">
        <v>18144</v>
      </c>
      <c r="I46" s="28" t="s">
        <v>6</v>
      </c>
      <c r="J46" s="30" t="s">
        <v>7</v>
      </c>
      <c r="K46" s="31" t="s">
        <v>8</v>
      </c>
      <c r="L46" s="30">
        <v>44403.479166666664</v>
      </c>
      <c r="M46" s="30" t="s">
        <v>9</v>
      </c>
      <c r="N46" s="30" t="s">
        <v>10</v>
      </c>
      <c r="O46" s="30"/>
      <c r="P46" s="30">
        <v>0</v>
      </c>
      <c r="Q46" s="32" t="str">
        <f t="shared" si="1"/>
        <v>Resolution 22</v>
      </c>
      <c r="R46" s="33">
        <f t="shared" si="2"/>
        <v>2305137305</v>
      </c>
      <c r="S46" s="34">
        <f t="shared" si="3"/>
        <v>97.3268281</v>
      </c>
      <c r="T46" s="33">
        <f t="shared" si="4"/>
        <v>63312740</v>
      </c>
      <c r="U46" s="34">
        <f t="shared" si="5"/>
        <v>2.6731718999999998</v>
      </c>
      <c r="V46" s="33">
        <f t="shared" si="6"/>
        <v>2368450045</v>
      </c>
      <c r="W46" s="35">
        <f t="shared" si="7"/>
        <v>0.66613319246093394</v>
      </c>
      <c r="X46" s="33">
        <f t="shared" si="8"/>
        <v>4343553</v>
      </c>
    </row>
    <row r="47" spans="1:24" ht="12.75" customHeight="1" x14ac:dyDescent="0.25">
      <c r="A47" s="27" t="s">
        <v>32</v>
      </c>
      <c r="B47" s="28">
        <v>2327650760</v>
      </c>
      <c r="C47" s="29">
        <v>98.905740600000001</v>
      </c>
      <c r="D47" s="28">
        <v>25752334</v>
      </c>
      <c r="E47" s="29">
        <v>1.0942594000000001</v>
      </c>
      <c r="F47" s="24">
        <v>19390828</v>
      </c>
      <c r="G47" s="30">
        <v>2372793922</v>
      </c>
      <c r="H47" s="28">
        <v>18144</v>
      </c>
      <c r="I47" s="28" t="s">
        <v>6</v>
      </c>
      <c r="J47" s="30" t="s">
        <v>7</v>
      </c>
      <c r="K47" s="31" t="s">
        <v>8</v>
      </c>
      <c r="L47" s="30">
        <v>44403.479166666664</v>
      </c>
      <c r="M47" s="30" t="s">
        <v>9</v>
      </c>
      <c r="N47" s="30" t="s">
        <v>10</v>
      </c>
      <c r="O47" s="30"/>
      <c r="P47" s="30">
        <v>0</v>
      </c>
      <c r="Q47" s="32" t="str">
        <f t="shared" si="1"/>
        <v>Resolution 23</v>
      </c>
      <c r="R47" s="33">
        <f t="shared" si="2"/>
        <v>2327650760</v>
      </c>
      <c r="S47" s="34">
        <f t="shared" si="3"/>
        <v>98.905740600000001</v>
      </c>
      <c r="T47" s="33">
        <f t="shared" si="4"/>
        <v>25752334</v>
      </c>
      <c r="U47" s="34">
        <f t="shared" si="5"/>
        <v>1.0942594000000001</v>
      </c>
      <c r="V47" s="33">
        <f t="shared" si="6"/>
        <v>2353403094</v>
      </c>
      <c r="W47" s="35">
        <f t="shared" si="7"/>
        <v>0.66190119545192239</v>
      </c>
      <c r="X47" s="33">
        <f t="shared" si="8"/>
        <v>19390828</v>
      </c>
    </row>
    <row r="48" spans="1:24" ht="12.75" customHeight="1" x14ac:dyDescent="0.25">
      <c r="A48" s="27" t="s">
        <v>33</v>
      </c>
      <c r="B48" s="28">
        <v>2126607556</v>
      </c>
      <c r="C48" s="29">
        <v>89.690749999999994</v>
      </c>
      <c r="D48" s="28">
        <v>244436900</v>
      </c>
      <c r="E48" s="29">
        <v>10.30925</v>
      </c>
      <c r="F48" s="24">
        <v>1749436</v>
      </c>
      <c r="G48" s="30">
        <v>2372793892</v>
      </c>
      <c r="H48" s="28">
        <v>18144</v>
      </c>
      <c r="I48" s="28" t="s">
        <v>6</v>
      </c>
      <c r="J48" s="30" t="s">
        <v>7</v>
      </c>
      <c r="K48" s="31" t="s">
        <v>8</v>
      </c>
      <c r="L48" s="30">
        <v>44403.479166666664</v>
      </c>
      <c r="M48" s="30" t="s">
        <v>9</v>
      </c>
      <c r="N48" s="30" t="s">
        <v>10</v>
      </c>
      <c r="O48" s="30"/>
      <c r="P48" s="30">
        <v>0</v>
      </c>
      <c r="Q48" s="32" t="str">
        <f t="shared" si="1"/>
        <v>Resolution 24</v>
      </c>
      <c r="R48" s="33">
        <f t="shared" si="2"/>
        <v>2126607556</v>
      </c>
      <c r="S48" s="34">
        <f t="shared" si="3"/>
        <v>89.690749999999994</v>
      </c>
      <c r="T48" s="33">
        <f t="shared" si="4"/>
        <v>244436900</v>
      </c>
      <c r="U48" s="34">
        <f t="shared" si="5"/>
        <v>10.30925</v>
      </c>
      <c r="V48" s="33">
        <f t="shared" si="6"/>
        <v>2371044456</v>
      </c>
      <c r="W48" s="35">
        <f t="shared" si="7"/>
        <v>0.66686287780330966</v>
      </c>
      <c r="X48" s="33">
        <f t="shared" si="8"/>
        <v>1749436</v>
      </c>
    </row>
    <row r="49" spans="1:24" x14ac:dyDescent="0.25">
      <c r="A49" s="27" t="s">
        <v>34</v>
      </c>
      <c r="B49" s="28">
        <v>2363647908</v>
      </c>
      <c r="C49" s="29">
        <v>99.770545600000005</v>
      </c>
      <c r="D49" s="28">
        <v>5435967</v>
      </c>
      <c r="E49" s="29">
        <v>0.2294544</v>
      </c>
      <c r="F49" s="24">
        <v>3707537</v>
      </c>
      <c r="G49" s="30">
        <v>2372791412</v>
      </c>
      <c r="H49" s="28">
        <v>18144</v>
      </c>
      <c r="I49" s="28" t="s">
        <v>6</v>
      </c>
      <c r="J49" s="30" t="s">
        <v>7</v>
      </c>
      <c r="K49" s="31" t="s">
        <v>8</v>
      </c>
      <c r="L49" s="30">
        <v>44403.479166666664</v>
      </c>
      <c r="M49" s="30" t="s">
        <v>9</v>
      </c>
      <c r="N49" s="30" t="s">
        <v>10</v>
      </c>
      <c r="O49" s="30"/>
      <c r="P49" s="30">
        <v>0</v>
      </c>
      <c r="Q49" s="32" t="str">
        <f t="shared" si="1"/>
        <v>Resolution 25</v>
      </c>
      <c r="R49" s="33">
        <f t="shared" si="2"/>
        <v>2363647908</v>
      </c>
      <c r="S49" s="34">
        <f t="shared" si="3"/>
        <v>99.770545600000005</v>
      </c>
      <c r="T49" s="33">
        <f t="shared" si="4"/>
        <v>5435967</v>
      </c>
      <c r="U49" s="34">
        <f t="shared" si="5"/>
        <v>0.2294544</v>
      </c>
      <c r="V49" s="33">
        <f t="shared" si="6"/>
        <v>2369083875</v>
      </c>
      <c r="W49" s="35">
        <f t="shared" si="7"/>
        <v>0.6663114589193162</v>
      </c>
      <c r="X49" s="33">
        <f t="shared" si="8"/>
        <v>3707537</v>
      </c>
    </row>
    <row r="50" spans="1:24" ht="25.5" customHeight="1" x14ac:dyDescent="0.25">
      <c r="B50" s="12"/>
      <c r="C50" s="15"/>
      <c r="D50" s="12"/>
      <c r="E50" s="15"/>
      <c r="G50" s="1"/>
      <c r="H50" s="12"/>
      <c r="I50" s="12"/>
      <c r="J50" s="1"/>
      <c r="K50" s="16"/>
      <c r="L50" s="1"/>
      <c r="M50" s="1"/>
      <c r="N50" s="1"/>
      <c r="O50" s="1"/>
      <c r="P50" s="1"/>
      <c r="Q50" s="22" t="str">
        <f>IF($V$23="Ind", "* Independent Resolution", "")</f>
        <v/>
      </c>
      <c r="R50" s="21"/>
      <c r="S50" s="15"/>
      <c r="T50" s="12"/>
      <c r="U50" s="15"/>
      <c r="V50" s="26" t="str">
        <f>IF($V$23="Ind", "Independent issued capital:", "")</f>
        <v/>
      </c>
      <c r="W50" s="39" t="str">
        <f>IF(V50&gt;" ", X23, "")</f>
        <v/>
      </c>
      <c r="X50" s="37"/>
    </row>
    <row r="51" spans="1:24" ht="12.75" hidden="1" customHeight="1" x14ac:dyDescent="0.25">
      <c r="A51" s="27"/>
      <c r="B51" s="28"/>
      <c r="C51" s="29"/>
      <c r="D51" s="28"/>
      <c r="E51" s="29"/>
      <c r="F51" s="24"/>
      <c r="G51" s="30"/>
      <c r="H51" s="28"/>
      <c r="I51" s="28"/>
      <c r="J51" s="30"/>
      <c r="K51" s="31"/>
      <c r="L51" s="30"/>
      <c r="M51" s="30"/>
      <c r="N51" s="30"/>
      <c r="O51" s="30"/>
      <c r="P51" s="30"/>
      <c r="Q51" s="32">
        <f t="shared" ref="Q51:U51" si="9">A51</f>
        <v>0</v>
      </c>
      <c r="R51" s="33">
        <f t="shared" si="9"/>
        <v>0</v>
      </c>
      <c r="S51" s="34">
        <f t="shared" si="9"/>
        <v>0</v>
      </c>
      <c r="T51" s="33">
        <f t="shared" si="9"/>
        <v>0</v>
      </c>
      <c r="U51" s="34">
        <f t="shared" si="9"/>
        <v>0</v>
      </c>
      <c r="V51" s="33">
        <f>R51+T51</f>
        <v>0</v>
      </c>
      <c r="W51" s="35">
        <f>V51/IF(P51=1,$X$23, $W$23)</f>
        <v>0</v>
      </c>
      <c r="X51" s="33">
        <f>F51</f>
        <v>0</v>
      </c>
    </row>
    <row r="52" spans="1:24" ht="12.75" hidden="1" customHeight="1" x14ac:dyDescent="0.25">
      <c r="B52" s="12"/>
      <c r="C52" s="15"/>
      <c r="D52" s="12"/>
      <c r="E52" s="15"/>
      <c r="G52" s="1"/>
      <c r="H52" s="12"/>
      <c r="I52" s="12"/>
      <c r="J52" s="1"/>
      <c r="K52" s="16"/>
      <c r="L52" s="1"/>
      <c r="M52" s="1"/>
      <c r="N52" s="1"/>
      <c r="O52" s="1"/>
      <c r="P52" s="1"/>
      <c r="Q52" s="4"/>
      <c r="R52" s="3"/>
      <c r="S52" s="11"/>
      <c r="T52" s="3"/>
      <c r="U52" s="11"/>
      <c r="V52" s="3"/>
      <c r="W52" s="13"/>
      <c r="X52" s="3"/>
    </row>
    <row r="53" spans="1:24" ht="26.25" customHeight="1" x14ac:dyDescent="0.25">
      <c r="Q53" s="2" t="s">
        <v>3</v>
      </c>
      <c r="W53"/>
    </row>
    <row r="54" spans="1:24" ht="52.5" customHeight="1" x14ac:dyDescent="0.25">
      <c r="Q54" s="2"/>
      <c r="W54"/>
    </row>
    <row r="55" spans="1:24" ht="72" customHeight="1" x14ac:dyDescent="0.25">
      <c r="Q55" s="38" t="str">
        <f ca="1">INDIRECT("N25")</f>
        <v>Rachael Blakli_x000D_
Senior Relationship Manager</v>
      </c>
      <c r="R55" s="38"/>
      <c r="S55" s="38"/>
      <c r="T55" s="38"/>
      <c r="U55" s="38"/>
      <c r="V55" s="38"/>
      <c r="W55" s="38"/>
      <c r="X55" s="38"/>
    </row>
  </sheetData>
  <mergeCells count="4">
    <mergeCell ref="V13:X13"/>
    <mergeCell ref="Q55:X55"/>
    <mergeCell ref="W22:X22"/>
    <mergeCell ref="W50:X5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4"/>
  <sheetViews>
    <sheetView workbookViewId="0">
      <selection activeCell="B4" sqref="B4"/>
    </sheetView>
  </sheetViews>
  <sheetFormatPr defaultRowHeight="13.2" x14ac:dyDescent="0.25"/>
  <sheetData>
    <row r="1" spans="1:2" x14ac:dyDescent="0.25">
      <c r="A1" s="23"/>
      <c r="B1" s="24" t="str">
        <f>IF(OR(A1 = "AGM", A1 = ""), "Annual General Meeting", IF(A1 = "EGM", "General Meeting", IF(A1 = "Court", "Court Meeting", A1)))</f>
        <v>Annual General Meeting</v>
      </c>
    </row>
    <row r="2" spans="1:2" x14ac:dyDescent="0.25">
      <c r="A2" s="24"/>
      <c r="B2" s="24"/>
    </row>
    <row r="3" spans="1:2" x14ac:dyDescent="0.25">
      <c r="A3" s="24"/>
      <c r="B3" s="24"/>
    </row>
    <row r="4" spans="1:2" x14ac:dyDescent="0.25">
      <c r="A4" s="24"/>
      <c r="B4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C41BE4-2701-432D-83CE-C1252CB7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FO% AG% AB</vt:lpstr>
      <vt:lpstr>MeetingSession</vt:lpstr>
      <vt:lpstr>FOpAGpAB_IndependentResult</vt:lpstr>
      <vt:lpstr>'FO% AG% AB'!Query_from_Mms_DSN_1</vt:lpstr>
      <vt:lpstr>'FO% AG% AB'!Query_from_Mms_DSN_2</vt:lpstr>
      <vt:lpstr>'FO% AG% AB'!Query_from_Mms_DSN_4</vt:lpstr>
      <vt:lpstr>MeetingSession!Query_from_Mms_DSN_4</vt:lpstr>
      <vt:lpstr>'FO% AG% AB'!Query_from_Mms_DSN_5</vt:lpstr>
      <vt:lpstr>'FO% AG% AB'!Query_from_Mms_DSN_6</vt:lpstr>
    </vt:vector>
  </TitlesOfParts>
  <Company>Lloyds TSB Registrars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 Operator (show)</dc:creator>
  <cp:lastModifiedBy>Ivory, Nick</cp:lastModifiedBy>
  <cp:lastPrinted>2021-07-26T12:02:38Z</cp:lastPrinted>
  <dcterms:created xsi:type="dcterms:W3CDTF">2002-05-20T08:26:24Z</dcterms:created>
  <dcterms:modified xsi:type="dcterms:W3CDTF">2021-07-26T13:41:20Z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53a54f0f-f094-41dc-8307-1b173ef1fdcf</vt:lpwstr>
  </property>
</Properties>
</file>