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180" windowHeight="8835" tabRatio="775"/>
  </bookViews>
  <sheets>
    <sheet name="2017 Poll Results" sheetId="4" r:id="rId1"/>
    <sheet name="MeetingSession" sheetId="8" state="hidden" r:id="rId2"/>
  </sheets>
  <definedNames>
    <definedName name="FOpAGpAB_IndependentResult">'2017 Poll Results'!$A$49:$P$50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'2017 Poll Results'!#REF!</definedName>
    <definedName name="Query_from_Mms_DSN_1" localSheetId="0">'2017 Poll Results'!$A$25:$P$47</definedName>
    <definedName name="Query_from_Mms_DSN_2" localSheetId="0">'2017 Poll Results'!$W$23</definedName>
    <definedName name="Query_from_Mms_DSN_4" localSheetId="0">'2017 Poll Results'!$X$23</definedName>
    <definedName name="Query_from_Mms_DSN_4" localSheetId="1">MeetingSession!$A$1</definedName>
    <definedName name="Query_from_Mms_DSN_5" localSheetId="0">'2017 Poll Results'!$V$23</definedName>
    <definedName name="Query_from_Mms_DSN_6" localSheetId="0">'2017 Poll Results'!$A$49:$P$50</definedName>
  </definedNames>
  <calcPr calcId="145621"/>
</workbook>
</file>

<file path=xl/calcChain.xml><?xml version="1.0" encoding="utf-8"?>
<calcChain xmlns="http://schemas.openxmlformats.org/spreadsheetml/2006/main">
  <c r="Q50" i="4" l="1"/>
  <c r="R50" i="4"/>
  <c r="S50" i="4"/>
  <c r="T50" i="4"/>
  <c r="U50" i="4"/>
  <c r="V50" i="4"/>
  <c r="W50" i="4"/>
  <c r="X50" i="4"/>
  <c r="Q26" i="4"/>
  <c r="R26" i="4"/>
  <c r="S26" i="4"/>
  <c r="T26" i="4"/>
  <c r="U26" i="4"/>
  <c r="V26" i="4"/>
  <c r="W26" i="4" s="1"/>
  <c r="X26" i="4"/>
  <c r="Q27" i="4"/>
  <c r="R27" i="4"/>
  <c r="S27" i="4"/>
  <c r="T27" i="4"/>
  <c r="U27" i="4"/>
  <c r="V27" i="4"/>
  <c r="W27" i="4"/>
  <c r="X27" i="4"/>
  <c r="Q28" i="4"/>
  <c r="R28" i="4"/>
  <c r="S28" i="4"/>
  <c r="T28" i="4"/>
  <c r="U28" i="4"/>
  <c r="V28" i="4"/>
  <c r="W28" i="4"/>
  <c r="X28" i="4"/>
  <c r="Q29" i="4"/>
  <c r="R29" i="4"/>
  <c r="S29" i="4"/>
  <c r="T29" i="4"/>
  <c r="U29" i="4"/>
  <c r="V29" i="4"/>
  <c r="W29" i="4"/>
  <c r="X29" i="4"/>
  <c r="Q30" i="4"/>
  <c r="R30" i="4"/>
  <c r="S30" i="4"/>
  <c r="T30" i="4"/>
  <c r="U30" i="4"/>
  <c r="V30" i="4"/>
  <c r="W30" i="4"/>
  <c r="X30" i="4"/>
  <c r="Q31" i="4"/>
  <c r="R31" i="4"/>
  <c r="S31" i="4"/>
  <c r="T31" i="4"/>
  <c r="U31" i="4"/>
  <c r="V31" i="4"/>
  <c r="W31" i="4"/>
  <c r="X31" i="4"/>
  <c r="Q32" i="4"/>
  <c r="R32" i="4"/>
  <c r="S32" i="4"/>
  <c r="T32" i="4"/>
  <c r="U32" i="4"/>
  <c r="V32" i="4"/>
  <c r="W32" i="4"/>
  <c r="X32" i="4"/>
  <c r="Q33" i="4"/>
  <c r="R33" i="4"/>
  <c r="S33" i="4"/>
  <c r="T33" i="4"/>
  <c r="U33" i="4"/>
  <c r="V33" i="4"/>
  <c r="W33" i="4"/>
  <c r="X33" i="4"/>
  <c r="Q34" i="4"/>
  <c r="R34" i="4"/>
  <c r="S34" i="4"/>
  <c r="T34" i="4"/>
  <c r="U34" i="4"/>
  <c r="V34" i="4"/>
  <c r="W34" i="4"/>
  <c r="X34" i="4"/>
  <c r="Q35" i="4"/>
  <c r="R35" i="4"/>
  <c r="S35" i="4"/>
  <c r="T35" i="4"/>
  <c r="U35" i="4"/>
  <c r="V35" i="4"/>
  <c r="W35" i="4"/>
  <c r="X35" i="4"/>
  <c r="Q36" i="4"/>
  <c r="R36" i="4"/>
  <c r="S36" i="4"/>
  <c r="T36" i="4"/>
  <c r="U36" i="4"/>
  <c r="V36" i="4"/>
  <c r="W36" i="4"/>
  <c r="X36" i="4"/>
  <c r="Q37" i="4"/>
  <c r="R37" i="4"/>
  <c r="S37" i="4"/>
  <c r="T37" i="4"/>
  <c r="U37" i="4"/>
  <c r="V37" i="4"/>
  <c r="W37" i="4"/>
  <c r="X37" i="4"/>
  <c r="Q38" i="4"/>
  <c r="R38" i="4"/>
  <c r="S38" i="4"/>
  <c r="T38" i="4"/>
  <c r="U38" i="4"/>
  <c r="V38" i="4"/>
  <c r="W38" i="4"/>
  <c r="X38" i="4"/>
  <c r="Q39" i="4"/>
  <c r="R39" i="4"/>
  <c r="S39" i="4"/>
  <c r="T39" i="4"/>
  <c r="U39" i="4"/>
  <c r="V39" i="4"/>
  <c r="W39" i="4"/>
  <c r="X39" i="4"/>
  <c r="Q40" i="4"/>
  <c r="R40" i="4"/>
  <c r="S40" i="4"/>
  <c r="T40" i="4"/>
  <c r="U40" i="4"/>
  <c r="V40" i="4"/>
  <c r="W40" i="4"/>
  <c r="X40" i="4"/>
  <c r="Q41" i="4"/>
  <c r="R41" i="4"/>
  <c r="S41" i="4"/>
  <c r="T41" i="4"/>
  <c r="U41" i="4"/>
  <c r="V41" i="4"/>
  <c r="W41" i="4"/>
  <c r="X41" i="4"/>
  <c r="Q42" i="4"/>
  <c r="R42" i="4"/>
  <c r="S42" i="4"/>
  <c r="T42" i="4"/>
  <c r="U42" i="4"/>
  <c r="V42" i="4"/>
  <c r="W42" i="4"/>
  <c r="X42" i="4"/>
  <c r="Q43" i="4"/>
  <c r="R43" i="4"/>
  <c r="V43" i="4" s="1"/>
  <c r="W43" i="4" s="1"/>
  <c r="S43" i="4"/>
  <c r="T43" i="4"/>
  <c r="U43" i="4"/>
  <c r="X43" i="4"/>
  <c r="Q44" i="4"/>
  <c r="R44" i="4"/>
  <c r="S44" i="4"/>
  <c r="T44" i="4"/>
  <c r="U44" i="4"/>
  <c r="V44" i="4"/>
  <c r="W44" i="4"/>
  <c r="X44" i="4"/>
  <c r="Q45" i="4"/>
  <c r="R45" i="4"/>
  <c r="S45" i="4"/>
  <c r="T45" i="4"/>
  <c r="U45" i="4"/>
  <c r="V45" i="4"/>
  <c r="W45" i="4"/>
  <c r="X45" i="4"/>
  <c r="Q46" i="4"/>
  <c r="R46" i="4"/>
  <c r="S46" i="4"/>
  <c r="T46" i="4"/>
  <c r="U46" i="4"/>
  <c r="V46" i="4"/>
  <c r="W46" i="4"/>
  <c r="X46" i="4"/>
  <c r="Q47" i="4"/>
  <c r="R47" i="4"/>
  <c r="S47" i="4"/>
  <c r="T47" i="4"/>
  <c r="U47" i="4"/>
  <c r="V47" i="4"/>
  <c r="W47" i="4"/>
  <c r="X47" i="4"/>
  <c r="B1" i="8"/>
  <c r="Q48" i="4"/>
  <c r="X49" i="4"/>
  <c r="U49" i="4"/>
  <c r="T49" i="4"/>
  <c r="V49" i="4" s="1"/>
  <c r="W49" i="4" s="1"/>
  <c r="S49" i="4"/>
  <c r="R49" i="4"/>
  <c r="Q49" i="4"/>
  <c r="X25" i="4"/>
  <c r="T25" i="4"/>
  <c r="Q25" i="4"/>
  <c r="R25" i="4"/>
  <c r="V25" i="4"/>
  <c r="W25" i="4"/>
  <c r="S25" i="4"/>
  <c r="U25" i="4"/>
  <c r="Q7" i="4"/>
  <c r="V13" i="4"/>
  <c r="Q20" i="4"/>
  <c r="T24" i="4"/>
  <c r="X24" i="4"/>
  <c r="R24" i="4"/>
  <c r="Q19" i="4" l="1"/>
</calcChain>
</file>

<file path=xl/connections.xml><?xml version="1.0" encoding="utf-8"?>
<connections xmlns="http://schemas.openxmlformats.org/spreadsheetml/2006/main">
  <connection id="1" name="conn_FOpAGpAB_IndependentResult" type="1" refreshedVersion="4" saveData="1">
    <dbPr connection="DRIVER=SQL Server;SERVER=LUMI-SVR-001;UID=Capita;Trusted_Connection=Yes;APP=Microsoft Office 2010;WSID=LUMI-REG-002;DATABASE=LumiAgm_National Grid AGM 2017" command="exec [usp_Poll_SelectScrutineersReportWithAbstain] @ForceRecalc=0, @ReportIndependentVotes=1"/>
  </connection>
  <connection id="2" name="conn_FOpAGpAB_OverallResult" type="1" refreshedVersion="4" saveData="1">
    <dbPr connection="DRIVER=SQL Server;SERVER=LUMI-SVR-001;UID=Capita;Trusted_Connection=Yes;APP=Microsoft Office 2010;WSID=LUMI-REG-002;DATABASE=LumiAgm_National Grid AGM 2017" command="exec [usp_Poll_SelectScrutineersReportWithAbstain] @ForceRecalc=0, @ReportIndependentVotes=0"/>
  </connection>
  <connection id="3" name="Connection" type="1" refreshedVersion="4" background="1" saveData="1">
    <dbPr connection="DRIVER=SQL Server;SERVER=LUMI-SVR-001;UID=Capita;Trusted_Connection=Yes;APP=Microsoft Office 2010;WSID=LUMI-REG-002;DATABASE=LumiAgm_National Grid AGM 2017" command="SELECT Sum(ShareClass.IssuedShareCapital) AS SumOfIssuedShareCapital FROM ShareClass"/>
  </connection>
  <connection id="4" name="Connection6" type="1" refreshedVersion="4" background="1" saveData="1">
    <dbPr connection="DRIVER=SQL Server;SERVER=LUMI-SVR-001;UID=Capita;Trusted_Connection=Yes;APP=Microsoft Office 2010;WSID=LUMI-REG-002;DATABASE=LumiAgm_National Grid AGM 2017" command="SELECT Sum(ShareClass.IssuedShareCapitalIndependents) AS SumOfIssuedShareCapitalIndependents FROM ShareClass"/>
  </connection>
  <connection id="5" name="Connection61" type="1" refreshedVersion="4" background="1" saveData="1">
    <dbPr connection="DRIVER=SQL Server;SERVER=LUMI-SVR-001;UID=Capita;Trusted_Connection=Yes;APP=Microsoft Office 2010;WSID=LUMI-REG-002;DATABASE=LumiAgm_National Grid AGM 2017" command="SELECT MeetingSession.MeetingType_x000d__x000a_FROM MeetingSession"/>
  </connection>
  <connection id="6" name="Connection7" type="1" refreshedVersion="4" background="1" saveData="1">
    <dbPr connection="DRIVER=SQL Server;SERVER=LUMI-SVR-001;UID=Capita;Trusted_Connection=Yes;APP=Microsoft Office 2010;WSID=LUMI-REG-002;DATABASE=LumiAgm_National Grid AGM 2017" command="select case when exists (select * from Question where CalculateIndependentVotes=1) then 'Ind'  else 'NoInd' end"/>
  </connection>
  <connection id="7" name="GetQuestionResultsOfAllQuestions" type="4" refreshedVersion="0" background="1">
    <webPr xml="1" sourceData="1" url="http://localhost/MmsVoteMonitor/ServiceQuestionResults.asmx/GetQuestionResultsOfAllQuestions" htmlTables="1" htmlFormat="all"/>
  </connection>
  <connection id="8" name="GetQuestionResultsOfAllQuestions1" type="4" refreshedVersion="0" background="1">
    <webPr xml="1" sourceData="1" url="http://localhost/MmsVoteMonitor/ServiceQuestionResults.asmx/GetQuestionResultsOfAllQuestions" htmlTables="1" htmlFormat="all"/>
  </connection>
</connections>
</file>

<file path=xl/sharedStrings.xml><?xml version="1.0" encoding="utf-8"?>
<sst xmlns="http://schemas.openxmlformats.org/spreadsheetml/2006/main" count="126" uniqueCount="37">
  <si>
    <t>The Chairman</t>
  </si>
  <si>
    <t>Dear Sir,</t>
  </si>
  <si>
    <t>is correctly set out as follows:-</t>
  </si>
  <si>
    <t>%</t>
  </si>
  <si>
    <t>Yours faithfully,</t>
  </si>
  <si>
    <t>VOTES
TOTAL</t>
  </si>
  <si>
    <t>% of ISC VOTED</t>
  </si>
  <si>
    <t>Resolution 1</t>
  </si>
  <si>
    <t>For</t>
  </si>
  <si>
    <t>Against</t>
  </si>
  <si>
    <t>Withheld</t>
  </si>
  <si>
    <t>NATIONAL GRID PLC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</si>
  <si>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</si>
  <si>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</si>
  <si>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</si>
  <si>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</si>
  <si>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</si>
  <si>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</si>
  <si>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</si>
  <si>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</si>
  <si>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</si>
  <si>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</si>
  <si>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</si>
  <si>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</si>
  <si>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</si>
  <si>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</si>
  <si>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</si>
  <si>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</si>
  <si>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</si>
  <si>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</si>
  <si>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</si>
  <si>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</si>
  <si>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</si>
  <si>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</si>
  <si>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NoInd</t>
  </si>
  <si>
    <t>AGM</t>
  </si>
  <si>
    <t>Ruth Cole
Relationshp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</si>
</sst>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0" fillId="0" borderId="0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 applyAlignment="1"/>
    <xf numFmtId="0" fontId="3" fillId="0" borderId="0" xfId="0" applyFont="1" applyAlignment="1">
      <alignment horizontal="right"/>
    </xf>
    <xf numFmtId="10" fontId="0" fillId="0" borderId="0" xfId="0" applyNumberFormat="1" applyBorder="1"/>
    <xf numFmtId="3" fontId="5" fillId="2" borderId="0" xfId="0" applyNumberFormat="1" applyFont="1" applyFill="1" applyBorder="1"/>
    <xf numFmtId="3" fontId="3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all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double" name="LiveVotesFor" form="unqualified"/>
                  <xsd:element minOccurs="0" nillable="true" type="xsd:double" name="LiveVotesAgainst" form="unqualified"/>
                  <xsd:element minOccurs="0" nillable="true" type="xsd:double" name="LiveVotesAbstain" form="unqualified"/>
                  <xsd:element minOccurs="0" nillable="true" type="xsd:double" name="LiveVotesReceived" form="unqualified"/>
                  <xsd:element minOccurs="0" nillable="true" type="xsd:double" name="LiveVotesNotReceived" form="unqualified"/>
                  <xsd:element minOccurs="0" nillable="true" type="xsd:double" name="LiveVotesTotal" form="unqualified"/>
                  <xsd:element minOccurs="0" nillable="true" type="xsd:double" name="LiveVotesPercentOfVotesTotalFor" form="unqualified"/>
                  <xsd:element minOccurs="0" nillable="true" type="xsd:double" name="LiveVotesPercentOfVotesTotalAgainst" form="unqualified"/>
                  <xsd:element minOccurs="0" nillable="true" type="xsd:double" name="LiveVotesPercentOfVotesTotalAbstain" form="unqualified"/>
                  <xsd:element minOccurs="0" nillable="true" type="xsd:double" name="LiveVotesPercentOfVotesTotalReceived" form="unqualified"/>
                  <xsd:element minOccurs="0" nillable="true" type="xsd:double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double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double" name="OverallVotesPercentOfVotesTotalNotReceived" form="unqualified"/>
                  <xsd:element minOccurs="0" nillable="true" type="xsd:double" name="OverallVotesForPossibleOutcomeMin" form="unqualified"/>
                  <xsd:element minOccurs="0" nillable="true" type="xsd:double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string" name="PollStatus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PollTime" form="unqualified"/>
                  <xsd:element minOccurs="0" nillable="true" type="xsd:string" name="ResolutionCarriedMessage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sequence minOccurs="0"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integer" name="LiveVotesFor" form="unqualified"/>
                  <xsd:element minOccurs="0" nillable="true" type="xsd:integer" name="LiveVotesAgainst" form="unqualified"/>
                  <xsd:element minOccurs="0" nillable="true" type="xsd:integer" name="LiveVotesAbstain" form="unqualified"/>
                  <xsd:element minOccurs="0" nillable="true" type="xsd:integer" name="LiveVotesReceived" form="unqualified"/>
                  <xsd:element minOccurs="0" nillable="true" type="xsd:integer" name="LiveVotesNotReceived" form="unqualified"/>
                  <xsd:element minOccurs="0" nillable="true" type="xsd:integer" name="LiveVotesTotal" form="unqualified"/>
                  <xsd:element minOccurs="0" nillable="true" type="xsd:integer" name="LiveVotesPercentOfVotesTotalFor" form="unqualified"/>
                  <xsd:element minOccurs="0" nillable="true" type="xsd:integer" name="LiveVotesPercentOfVotesTotalAgainst" form="unqualified"/>
                  <xsd:element minOccurs="0" nillable="true" type="xsd:integer" name="LiveVotesPercentOfVotesTotalAbstain" form="unqualified"/>
                  <xsd:element minOccurs="0" nillable="true" type="xsd:integer" name="LiveVotesPercentOfVotesTotalReceived" form="unqualified"/>
                  <xsd:element minOccurs="0" nillable="true" type="xsd:integer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integer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integer" name="OverallVotesPercentOfVotesTotalNotReceived" form="unqualified"/>
                  <xsd:element minOccurs="0" nillable="true" type="xsd:integer" name="OverallVotesForPossibleOutcomeMin" form="unqualified"/>
                  <xsd:element minOccurs="0" nillable="true" type="xsd:integer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ResolutionCarriedMessage" form="unqualified"/>
                </xsd:sequence>
              </xsd:complexType>
            </xsd:element>
          </xsd:sequence>
        </xsd:complexType>
      </xsd:element>
    </xsd:schema>
  </Schema>
  <Map ID="2" Name="QuestionResults_Map" RootElement="QuestionResults" SchemaID="Schema2" ShowImportExportValidationErrors="false" AutoFit="false" Append="false" PreserveSortAFLayout="true" PreserveFormat="true">
    <DataBinding FileBinding="true" ConnectionID="7" DataBindingLoadMode="1"/>
  </Map>
  <Map ID="3" Name="QuestionResultsWithAB_Map" RootElement="QuestionResults" SchemaID="Schema3" ShowImportExportValidationErrors="false" AutoFit="fals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495300</xdr:colOff>
          <xdr:row>21</xdr:row>
          <xdr:rowOff>171450</xdr:rowOff>
        </xdr:to>
        <xdr:sp macro="" textlink="">
          <xdr:nvSpPr>
            <xdr:cNvPr id="1025" name="lblIssuedCapital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20</xdr:row>
          <xdr:rowOff>123825</xdr:rowOff>
        </xdr:from>
        <xdr:to>
          <xdr:col>23</xdr:col>
          <xdr:colOff>9525</xdr:colOff>
          <xdr:row>21</xdr:row>
          <xdr:rowOff>209550</xdr:rowOff>
        </xdr:to>
        <xdr:sp macro="" textlink="">
          <xdr:nvSpPr>
            <xdr:cNvPr id="1026" name="txtIssuedCapital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47</xdr:row>
          <xdr:rowOff>95250</xdr:rowOff>
        </xdr:from>
        <xdr:to>
          <xdr:col>21</xdr:col>
          <xdr:colOff>485775</xdr:colOff>
          <xdr:row>47</xdr:row>
          <xdr:rowOff>247650</xdr:rowOff>
        </xdr:to>
        <xdr:sp macro="" textlink="">
          <xdr:nvSpPr>
            <xdr:cNvPr id="1027" name="lblIndependentISC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47</xdr:row>
          <xdr:rowOff>57150</xdr:rowOff>
        </xdr:from>
        <xdr:to>
          <xdr:col>23</xdr:col>
          <xdr:colOff>9525</xdr:colOff>
          <xdr:row>47</xdr:row>
          <xdr:rowOff>304800</xdr:rowOff>
        </xdr:to>
        <xdr:sp macro="" textlink="">
          <xdr:nvSpPr>
            <xdr:cNvPr id="1028" name="txtIndependentISC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Mms DSN_4" headers="0" growShrinkType="overwriteClear" fillFormulas="1" preserveFormatting="0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2.xml><?xml version="1.0" encoding="utf-8"?>
<queryTable xmlns="http://schemas.openxmlformats.org/spreadsheetml/2006/main" name="Query from Mms DSN_5" headers="0" growShrinkType="overwriteClear" fillFormulas="1" preserveFormatting="0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3.xml><?xml version="1.0" encoding="utf-8"?>
<queryTable xmlns="http://schemas.openxmlformats.org/spreadsheetml/2006/main" name="Query from Mms DSN_6" headers="0" backgroundRefresh="0" growShrinkType="insertClear" fillFormulas="1" preserveFormatting="0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4.xml><?xml version="1.0" encoding="utf-8"?>
<queryTable xmlns="http://schemas.openxmlformats.org/spreadsheetml/2006/main" name="Query from Mms DSN_1" headers="0" backgroundRefresh="0" growShrinkType="insertClear" fillFormulas="1" preserveFormatting="0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5.xml><?xml version="1.0" encoding="utf-8"?>
<queryTable xmlns="http://schemas.openxmlformats.org/spreadsheetml/2006/main" name="Query from Mms DSN_2" headers="0" growShrinkType="overwriteClear" fillFormulas="1" preserveFormatting="0" adjustColumnWidth="0" connectionId="3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6.xml><?xml version="1.0" encoding="utf-8"?>
<queryTable xmlns="http://schemas.openxmlformats.org/spreadsheetml/2006/main" name="Query from Mms DSN_4" headers="0" growShrinkType="overwriteClear" fillFormulas="1" preserveFormatting="0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queryTable" Target="../queryTables/queryTable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queryTable" Target="../queryTables/queryTable4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  <pageSetUpPr autoPageBreaks="0" fitToPage="1"/>
  </sheetPr>
  <dimension ref="A5:Z53"/>
  <sheetViews>
    <sheetView showGridLines="0" tabSelected="1" topLeftCell="Q2" workbookViewId="0">
      <selection activeCell="Q54" sqref="Q54"/>
    </sheetView>
  </sheetViews>
  <sheetFormatPr defaultRowHeight="12.75" x14ac:dyDescent="0.2"/>
  <cols>
    <col min="1" max="1" width="9.28515625" style="2" hidden="1" customWidth="1"/>
    <col min="2" max="2" width="11.7109375" style="2" hidden="1" customWidth="1"/>
    <col min="3" max="3" width="13.7109375" style="2" hidden="1" customWidth="1"/>
    <col min="4" max="4" width="10.42578125" style="2" hidden="1" customWidth="1"/>
    <col min="5" max="5" width="12.140625" style="2" hidden="1" customWidth="1"/>
    <col min="6" max="6" width="9.140625" hidden="1" customWidth="1"/>
    <col min="7" max="10" width="12.42578125" style="2" hidden="1" customWidth="1"/>
    <col min="11" max="11" width="11.7109375" style="2" hidden="1" customWidth="1"/>
    <col min="12" max="14" width="14.28515625" style="2" hidden="1" customWidth="1"/>
    <col min="15" max="15" width="15.5703125" style="2" hidden="1" customWidth="1"/>
    <col min="16" max="16" width="13.28515625" style="2" hidden="1" customWidth="1"/>
    <col min="17" max="17" width="13.42578125" customWidth="1"/>
    <col min="18" max="18" width="12.7109375" style="1" customWidth="1"/>
    <col min="19" max="19" width="6.5703125" style="4" customWidth="1"/>
    <col min="20" max="20" width="12.7109375" style="1" customWidth="1"/>
    <col min="21" max="21" width="6.5703125" style="4" bestFit="1" customWidth="1"/>
    <col min="22" max="22" width="15.28515625" style="4" customWidth="1"/>
    <col min="23" max="23" width="8.7109375" style="1" customWidth="1"/>
    <col min="24" max="24" width="12.28515625" customWidth="1"/>
  </cols>
  <sheetData>
    <row r="5" spans="17:24" x14ac:dyDescent="0.2">
      <c r="W5" s="4"/>
    </row>
    <row r="6" spans="17:24" x14ac:dyDescent="0.2">
      <c r="Q6" t="s">
        <v>0</v>
      </c>
    </row>
    <row r="7" spans="17:24" x14ac:dyDescent="0.2">
      <c r="Q7" s="1" t="str">
        <f ca="1">INDIRECT("M25")</f>
        <v>NATIONAL GRID PLC</v>
      </c>
    </row>
    <row r="9" spans="17:24" x14ac:dyDescent="0.2">
      <c r="X9" s="3"/>
    </row>
    <row r="12" spans="17:24" x14ac:dyDescent="0.2">
      <c r="X12" s="16"/>
    </row>
    <row r="13" spans="17:24" x14ac:dyDescent="0.2">
      <c r="U13" s="15"/>
      <c r="V13" s="31">
        <f ca="1">INDIRECT("L25")</f>
        <v>42947</v>
      </c>
      <c r="W13" s="32"/>
      <c r="X13" s="32"/>
    </row>
    <row r="17" spans="1:26" ht="13.5" x14ac:dyDescent="0.25">
      <c r="Q17" t="s">
        <v>1</v>
      </c>
      <c r="Z17" s="14"/>
    </row>
    <row r="19" spans="1:26" x14ac:dyDescent="0.2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">
      <c r="Q20" s="13" t="str">
        <f ca="1">"Members of the Company held on " &amp;TEXT(INDIRECT("L25"), "d mmmm yyyy") &amp; " I HEREBY CERTIFY that the result of the Poll"</f>
        <v>Members of the Company held on 31 July 2017 I HEREBY CERTIFY that the result of the Poll</v>
      </c>
    </row>
    <row r="21" spans="1:26" x14ac:dyDescent="0.2">
      <c r="Q21" t="s">
        <v>2</v>
      </c>
    </row>
    <row r="22" spans="1:26" ht="18.75" customHeight="1" x14ac:dyDescent="0.2"/>
    <row r="23" spans="1:26" ht="6.75" hidden="1" customHeight="1" x14ac:dyDescent="0.2">
      <c r="V23" s="20" t="s">
        <v>34</v>
      </c>
      <c r="W23" s="20">
        <v>3428855921</v>
      </c>
      <c r="X23" s="20">
        <v>0</v>
      </c>
    </row>
    <row r="24" spans="1:26" s="8" customFormat="1" ht="25.5" customHeight="1" x14ac:dyDescent="0.2">
      <c r="A24" s="10"/>
      <c r="B24" s="10"/>
      <c r="C24" s="10"/>
      <c r="D24" s="10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/>
      <c r="R24" s="6" t="str">
        <f ca="1">"VOTES" &amp; CHAR(10) &amp; UPPER(INDIRECT("I25"))</f>
        <v>VOTES
FOR</v>
      </c>
      <c r="S24" s="7" t="s">
        <v>3</v>
      </c>
      <c r="T24" s="6" t="str">
        <f ca="1">"VOTES" &amp; CHAR(10) &amp; UPPER(INDIRECT("J25"))</f>
        <v>VOTES
AGAINST</v>
      </c>
      <c r="U24" s="7" t="s">
        <v>3</v>
      </c>
      <c r="V24" s="6" t="s">
        <v>5</v>
      </c>
      <c r="W24" s="6" t="s">
        <v>6</v>
      </c>
      <c r="X24" s="6" t="str">
        <f ca="1">"VOTES" &amp; CHAR(10) &amp; UPPER(INDIRECT("K25"))</f>
        <v>VOTES
WITHHELD</v>
      </c>
    </row>
    <row r="25" spans="1:26" ht="12.75" customHeight="1" x14ac:dyDescent="0.2">
      <c r="A25" s="22" t="s">
        <v>7</v>
      </c>
      <c r="B25" s="23">
        <v>2115639726</v>
      </c>
      <c r="C25" s="24">
        <v>99.893317499999995</v>
      </c>
      <c r="D25" s="23">
        <v>2259428</v>
      </c>
      <c r="E25" s="24">
        <v>0.1066825</v>
      </c>
      <c r="F25" s="21">
        <v>4274894</v>
      </c>
      <c r="G25" s="25">
        <v>2122174048</v>
      </c>
      <c r="H25" s="23">
        <v>45255</v>
      </c>
      <c r="I25" s="23" t="s">
        <v>8</v>
      </c>
      <c r="J25" s="25" t="s">
        <v>9</v>
      </c>
      <c r="K25" s="26" t="s">
        <v>10</v>
      </c>
      <c r="L25" s="25">
        <v>42947</v>
      </c>
      <c r="M25" s="25" t="s">
        <v>11</v>
      </c>
      <c r="N25" s="25"/>
      <c r="O25" s="25"/>
      <c r="P25" s="25">
        <v>0</v>
      </c>
      <c r="Q25" s="27" t="str">
        <f t="shared" ref="Q25:U25" si="0">A25</f>
        <v>Resolution 1</v>
      </c>
      <c r="R25" s="28">
        <f t="shared" si="0"/>
        <v>2115639726</v>
      </c>
      <c r="S25" s="29">
        <f t="shared" si="0"/>
        <v>99.893317499999995</v>
      </c>
      <c r="T25" s="28">
        <f t="shared" si="0"/>
        <v>2259428</v>
      </c>
      <c r="U25" s="29">
        <f t="shared" si="0"/>
        <v>0.1066825</v>
      </c>
      <c r="V25" s="28">
        <f>R25+T25</f>
        <v>2117899154</v>
      </c>
      <c r="W25" s="30">
        <f>V25/IF(P25=1,$X$23, $W$23)</f>
        <v>0.61766933426072057</v>
      </c>
      <c r="X25" s="28">
        <f>F25</f>
        <v>4274894</v>
      </c>
    </row>
    <row r="26" spans="1:26" ht="12.75" customHeight="1" x14ac:dyDescent="0.2">
      <c r="A26" s="22" t="s">
        <v>12</v>
      </c>
      <c r="B26" s="23">
        <v>2115513304</v>
      </c>
      <c r="C26" s="24">
        <v>99.887895700000001</v>
      </c>
      <c r="D26" s="23">
        <v>2374244</v>
      </c>
      <c r="E26" s="24">
        <v>0.1121043</v>
      </c>
      <c r="F26" s="21">
        <v>4290920</v>
      </c>
      <c r="G26" s="25">
        <v>2122178468</v>
      </c>
      <c r="H26" s="23">
        <v>40835</v>
      </c>
      <c r="I26" s="23" t="s">
        <v>8</v>
      </c>
      <c r="J26" s="25" t="s">
        <v>9</v>
      </c>
      <c r="K26" s="26" t="s">
        <v>10</v>
      </c>
      <c r="L26" s="25">
        <v>42947</v>
      </c>
      <c r="M26" s="25" t="s">
        <v>11</v>
      </c>
      <c r="N26" s="25"/>
      <c r="O26" s="25"/>
      <c r="P26" s="25">
        <v>0</v>
      </c>
      <c r="Q26" s="27" t="str">
        <f t="shared" ref="Q26:Q47" si="1">A26</f>
        <v>Resolution 2</v>
      </c>
      <c r="R26" s="28">
        <f t="shared" ref="R26:R47" si="2">B26</f>
        <v>2115513304</v>
      </c>
      <c r="S26" s="29">
        <f t="shared" ref="S26:S47" si="3">C26</f>
        <v>99.887895700000001</v>
      </c>
      <c r="T26" s="28">
        <f t="shared" ref="T26:T47" si="4">D26</f>
        <v>2374244</v>
      </c>
      <c r="U26" s="29">
        <f t="shared" ref="U26:U47" si="5">E26</f>
        <v>0.1121043</v>
      </c>
      <c r="V26" s="28">
        <f t="shared" ref="V26:V47" si="6">R26+T26</f>
        <v>2117887548</v>
      </c>
      <c r="W26" s="30">
        <f t="shared" ref="W26:W47" si="7">V26/IF(P26=1,$X$23, $W$23)</f>
        <v>0.61766594945824793</v>
      </c>
      <c r="X26" s="28">
        <f t="shared" ref="X26:X47" si="8">F26</f>
        <v>4290920</v>
      </c>
    </row>
    <row r="27" spans="1:26" ht="12.75" customHeight="1" x14ac:dyDescent="0.2">
      <c r="A27" s="22" t="s">
        <v>13</v>
      </c>
      <c r="B27" s="23">
        <v>2096477535</v>
      </c>
      <c r="C27" s="24">
        <v>99.032807300000002</v>
      </c>
      <c r="D27" s="23">
        <v>20475011</v>
      </c>
      <c r="E27" s="24">
        <v>0.96719270000000002</v>
      </c>
      <c r="F27" s="21">
        <v>5224392</v>
      </c>
      <c r="G27" s="25">
        <v>2122176938</v>
      </c>
      <c r="H27" s="23">
        <v>41530</v>
      </c>
      <c r="I27" s="23" t="s">
        <v>8</v>
      </c>
      <c r="J27" s="25" t="s">
        <v>9</v>
      </c>
      <c r="K27" s="26" t="s">
        <v>10</v>
      </c>
      <c r="L27" s="25">
        <v>42947</v>
      </c>
      <c r="M27" s="25" t="s">
        <v>11</v>
      </c>
      <c r="N27" s="25"/>
      <c r="O27" s="25"/>
      <c r="P27" s="25">
        <v>0</v>
      </c>
      <c r="Q27" s="27" t="str">
        <f t="shared" si="1"/>
        <v>Resolution 3</v>
      </c>
      <c r="R27" s="28">
        <f t="shared" si="2"/>
        <v>2096477535</v>
      </c>
      <c r="S27" s="29">
        <f t="shared" si="3"/>
        <v>99.032807300000002</v>
      </c>
      <c r="T27" s="28">
        <f t="shared" si="4"/>
        <v>20475011</v>
      </c>
      <c r="U27" s="29">
        <f t="shared" si="5"/>
        <v>0.96719270000000002</v>
      </c>
      <c r="V27" s="28">
        <f t="shared" si="6"/>
        <v>2116952546</v>
      </c>
      <c r="W27" s="30">
        <f t="shared" si="7"/>
        <v>0.61739326316826015</v>
      </c>
      <c r="X27" s="28">
        <f t="shared" si="8"/>
        <v>5224392</v>
      </c>
    </row>
    <row r="28" spans="1:26" ht="12.75" customHeight="1" x14ac:dyDescent="0.2">
      <c r="A28" s="22" t="s">
        <v>14</v>
      </c>
      <c r="B28" s="23">
        <v>2092467463</v>
      </c>
      <c r="C28" s="24">
        <v>98.818242499999997</v>
      </c>
      <c r="D28" s="23">
        <v>25023610</v>
      </c>
      <c r="E28" s="24">
        <v>1.1817575</v>
      </c>
      <c r="F28" s="21">
        <v>4686246</v>
      </c>
      <c r="G28" s="25">
        <v>2122177319</v>
      </c>
      <c r="H28" s="23">
        <v>41150</v>
      </c>
      <c r="I28" s="23" t="s">
        <v>8</v>
      </c>
      <c r="J28" s="25" t="s">
        <v>9</v>
      </c>
      <c r="K28" s="26" t="s">
        <v>10</v>
      </c>
      <c r="L28" s="25">
        <v>42947</v>
      </c>
      <c r="M28" s="25" t="s">
        <v>11</v>
      </c>
      <c r="N28" s="25"/>
      <c r="O28" s="25"/>
      <c r="P28" s="25">
        <v>0</v>
      </c>
      <c r="Q28" s="27" t="str">
        <f t="shared" si="1"/>
        <v>Resolution 4</v>
      </c>
      <c r="R28" s="28">
        <f t="shared" si="2"/>
        <v>2092467463</v>
      </c>
      <c r="S28" s="29">
        <f t="shared" si="3"/>
        <v>98.818242499999997</v>
      </c>
      <c r="T28" s="28">
        <f t="shared" si="4"/>
        <v>25023610</v>
      </c>
      <c r="U28" s="29">
        <f t="shared" si="5"/>
        <v>1.1817575</v>
      </c>
      <c r="V28" s="28">
        <f t="shared" si="6"/>
        <v>2117491073</v>
      </c>
      <c r="W28" s="30">
        <f t="shared" si="7"/>
        <v>0.61755032051111958</v>
      </c>
      <c r="X28" s="28">
        <f t="shared" si="8"/>
        <v>4686246</v>
      </c>
    </row>
    <row r="29" spans="1:26" ht="12.75" customHeight="1" x14ac:dyDescent="0.2">
      <c r="A29" s="22" t="s">
        <v>15</v>
      </c>
      <c r="B29" s="23">
        <v>2023501154</v>
      </c>
      <c r="C29" s="24">
        <v>95.591005899999999</v>
      </c>
      <c r="D29" s="23">
        <v>93331004</v>
      </c>
      <c r="E29" s="24">
        <v>4.4089941000000001</v>
      </c>
      <c r="F29" s="21">
        <v>5345063</v>
      </c>
      <c r="G29" s="25">
        <v>2122177221</v>
      </c>
      <c r="H29" s="23">
        <v>41247</v>
      </c>
      <c r="I29" s="23" t="s">
        <v>8</v>
      </c>
      <c r="J29" s="25" t="s">
        <v>9</v>
      </c>
      <c r="K29" s="26" t="s">
        <v>10</v>
      </c>
      <c r="L29" s="25">
        <v>42947</v>
      </c>
      <c r="M29" s="25" t="s">
        <v>11</v>
      </c>
      <c r="N29" s="25"/>
      <c r="O29" s="25"/>
      <c r="P29" s="25">
        <v>0</v>
      </c>
      <c r="Q29" s="27" t="str">
        <f t="shared" si="1"/>
        <v>Resolution 5</v>
      </c>
      <c r="R29" s="28">
        <f t="shared" si="2"/>
        <v>2023501154</v>
      </c>
      <c r="S29" s="29">
        <f t="shared" si="3"/>
        <v>95.591005899999999</v>
      </c>
      <c r="T29" s="28">
        <f t="shared" si="4"/>
        <v>93331004</v>
      </c>
      <c r="U29" s="29">
        <f t="shared" si="5"/>
        <v>4.4089941000000001</v>
      </c>
      <c r="V29" s="28">
        <f t="shared" si="6"/>
        <v>2116832158</v>
      </c>
      <c r="W29" s="30">
        <f t="shared" si="7"/>
        <v>0.61735815291493545</v>
      </c>
      <c r="X29" s="28">
        <f t="shared" si="8"/>
        <v>5345063</v>
      </c>
    </row>
    <row r="30" spans="1:26" ht="12.75" customHeight="1" x14ac:dyDescent="0.2">
      <c r="A30" s="22" t="s">
        <v>16</v>
      </c>
      <c r="B30" s="23">
        <v>2080972424</v>
      </c>
      <c r="C30" s="24">
        <v>98.284952899999993</v>
      </c>
      <c r="D30" s="23">
        <v>36312432</v>
      </c>
      <c r="E30" s="24">
        <v>1.7150471</v>
      </c>
      <c r="F30" s="21">
        <v>4892368</v>
      </c>
      <c r="G30" s="25">
        <v>2122177224</v>
      </c>
      <c r="H30" s="23">
        <v>41244</v>
      </c>
      <c r="I30" s="23" t="s">
        <v>8</v>
      </c>
      <c r="J30" s="25" t="s">
        <v>9</v>
      </c>
      <c r="K30" s="26" t="s">
        <v>10</v>
      </c>
      <c r="L30" s="25">
        <v>42947</v>
      </c>
      <c r="M30" s="25" t="s">
        <v>11</v>
      </c>
      <c r="N30" s="25"/>
      <c r="O30" s="25"/>
      <c r="P30" s="25">
        <v>0</v>
      </c>
      <c r="Q30" s="27" t="str">
        <f t="shared" si="1"/>
        <v>Resolution 6</v>
      </c>
      <c r="R30" s="28">
        <f t="shared" si="2"/>
        <v>2080972424</v>
      </c>
      <c r="S30" s="29">
        <f t="shared" si="3"/>
        <v>98.284952899999993</v>
      </c>
      <c r="T30" s="28">
        <f t="shared" si="4"/>
        <v>36312432</v>
      </c>
      <c r="U30" s="29">
        <f t="shared" si="5"/>
        <v>1.7150471</v>
      </c>
      <c r="V30" s="28">
        <f t="shared" si="6"/>
        <v>2117284856</v>
      </c>
      <c r="W30" s="30">
        <f t="shared" si="7"/>
        <v>0.61749017887648949</v>
      </c>
      <c r="X30" s="28">
        <f t="shared" si="8"/>
        <v>4892368</v>
      </c>
    </row>
    <row r="31" spans="1:26" ht="12.75" customHeight="1" x14ac:dyDescent="0.2">
      <c r="A31" s="22" t="s">
        <v>17</v>
      </c>
      <c r="B31" s="23">
        <v>2080645001</v>
      </c>
      <c r="C31" s="24">
        <v>98.292559199999999</v>
      </c>
      <c r="D31" s="23">
        <v>36142901</v>
      </c>
      <c r="E31" s="24">
        <v>1.7074408000000001</v>
      </c>
      <c r="F31" s="21">
        <v>5390157</v>
      </c>
      <c r="G31" s="25">
        <v>2122178059</v>
      </c>
      <c r="H31" s="23">
        <v>41243</v>
      </c>
      <c r="I31" s="23" t="s">
        <v>8</v>
      </c>
      <c r="J31" s="25" t="s">
        <v>9</v>
      </c>
      <c r="K31" s="26" t="s">
        <v>10</v>
      </c>
      <c r="L31" s="25">
        <v>42947</v>
      </c>
      <c r="M31" s="25" t="s">
        <v>11</v>
      </c>
      <c r="N31" s="25"/>
      <c r="O31" s="25"/>
      <c r="P31" s="25">
        <v>0</v>
      </c>
      <c r="Q31" s="27" t="str">
        <f t="shared" si="1"/>
        <v>Resolution 7</v>
      </c>
      <c r="R31" s="28">
        <f t="shared" si="2"/>
        <v>2080645001</v>
      </c>
      <c r="S31" s="29">
        <f t="shared" si="3"/>
        <v>98.292559199999999</v>
      </c>
      <c r="T31" s="28">
        <f t="shared" si="4"/>
        <v>36142901</v>
      </c>
      <c r="U31" s="29">
        <f t="shared" si="5"/>
        <v>1.7074408000000001</v>
      </c>
      <c r="V31" s="28">
        <f t="shared" si="6"/>
        <v>2116787902</v>
      </c>
      <c r="W31" s="30">
        <f t="shared" si="7"/>
        <v>0.61734524598591323</v>
      </c>
      <c r="X31" s="28">
        <f t="shared" si="8"/>
        <v>5390157</v>
      </c>
    </row>
    <row r="32" spans="1:26" ht="12.75" customHeight="1" x14ac:dyDescent="0.2">
      <c r="A32" s="22" t="s">
        <v>18</v>
      </c>
      <c r="B32" s="23">
        <v>1881815065</v>
      </c>
      <c r="C32" s="24">
        <v>88.951788699999994</v>
      </c>
      <c r="D32" s="23">
        <v>233729874</v>
      </c>
      <c r="E32" s="24">
        <v>11.0482113</v>
      </c>
      <c r="F32" s="21">
        <v>6633118</v>
      </c>
      <c r="G32" s="25">
        <v>2122178057</v>
      </c>
      <c r="H32" s="23">
        <v>41243</v>
      </c>
      <c r="I32" s="23" t="s">
        <v>8</v>
      </c>
      <c r="J32" s="25" t="s">
        <v>9</v>
      </c>
      <c r="K32" s="26" t="s">
        <v>10</v>
      </c>
      <c r="L32" s="25">
        <v>42947</v>
      </c>
      <c r="M32" s="25" t="s">
        <v>11</v>
      </c>
      <c r="N32" s="25"/>
      <c r="O32" s="25"/>
      <c r="P32" s="25">
        <v>0</v>
      </c>
      <c r="Q32" s="27" t="str">
        <f t="shared" si="1"/>
        <v>Resolution 8</v>
      </c>
      <c r="R32" s="28">
        <f t="shared" si="2"/>
        <v>1881815065</v>
      </c>
      <c r="S32" s="29">
        <f t="shared" si="3"/>
        <v>88.951788699999994</v>
      </c>
      <c r="T32" s="28">
        <f t="shared" si="4"/>
        <v>233729874</v>
      </c>
      <c r="U32" s="29">
        <f t="shared" si="5"/>
        <v>11.0482113</v>
      </c>
      <c r="V32" s="28">
        <f t="shared" si="6"/>
        <v>2115544939</v>
      </c>
      <c r="W32" s="30">
        <f t="shared" si="7"/>
        <v>0.61698274519012664</v>
      </c>
      <c r="X32" s="28">
        <f t="shared" si="8"/>
        <v>6633118</v>
      </c>
    </row>
    <row r="33" spans="1:24" ht="12.75" customHeight="1" x14ac:dyDescent="0.2">
      <c r="A33" s="22" t="s">
        <v>19</v>
      </c>
      <c r="B33" s="23">
        <v>1875245331</v>
      </c>
      <c r="C33" s="24">
        <v>88.645660899999996</v>
      </c>
      <c r="D33" s="23">
        <v>240194175</v>
      </c>
      <c r="E33" s="24">
        <v>11.354339100000001</v>
      </c>
      <c r="F33" s="21">
        <v>6738550</v>
      </c>
      <c r="G33" s="25">
        <v>2122178056</v>
      </c>
      <c r="H33" s="23">
        <v>41244</v>
      </c>
      <c r="I33" s="23" t="s">
        <v>8</v>
      </c>
      <c r="J33" s="25" t="s">
        <v>9</v>
      </c>
      <c r="K33" s="26" t="s">
        <v>10</v>
      </c>
      <c r="L33" s="25">
        <v>42947</v>
      </c>
      <c r="M33" s="25" t="s">
        <v>11</v>
      </c>
      <c r="N33" s="25"/>
      <c r="O33" s="25"/>
      <c r="P33" s="25">
        <v>0</v>
      </c>
      <c r="Q33" s="27" t="str">
        <f t="shared" si="1"/>
        <v>Resolution 9</v>
      </c>
      <c r="R33" s="28">
        <f t="shared" si="2"/>
        <v>1875245331</v>
      </c>
      <c r="S33" s="29">
        <f t="shared" si="3"/>
        <v>88.645660899999996</v>
      </c>
      <c r="T33" s="28">
        <f t="shared" si="4"/>
        <v>240194175</v>
      </c>
      <c r="U33" s="29">
        <f t="shared" si="5"/>
        <v>11.354339100000001</v>
      </c>
      <c r="V33" s="28">
        <f t="shared" si="6"/>
        <v>2115439506</v>
      </c>
      <c r="W33" s="30">
        <f t="shared" si="7"/>
        <v>0.61695199644989696</v>
      </c>
      <c r="X33" s="28">
        <f t="shared" si="8"/>
        <v>6738550</v>
      </c>
    </row>
    <row r="34" spans="1:24" ht="12.75" customHeight="1" x14ac:dyDescent="0.2">
      <c r="A34" s="22" t="s">
        <v>20</v>
      </c>
      <c r="B34" s="23">
        <v>2106408857</v>
      </c>
      <c r="C34" s="24">
        <v>99.524053300000006</v>
      </c>
      <c r="D34" s="23">
        <v>10073327</v>
      </c>
      <c r="E34" s="24">
        <v>0.4759467</v>
      </c>
      <c r="F34" s="21">
        <v>5695875</v>
      </c>
      <c r="G34" s="25">
        <v>2122178059</v>
      </c>
      <c r="H34" s="23">
        <v>41244</v>
      </c>
      <c r="I34" s="23" t="s">
        <v>8</v>
      </c>
      <c r="J34" s="25" t="s">
        <v>9</v>
      </c>
      <c r="K34" s="26" t="s">
        <v>10</v>
      </c>
      <c r="L34" s="25">
        <v>42947</v>
      </c>
      <c r="M34" s="25" t="s">
        <v>11</v>
      </c>
      <c r="N34" s="25"/>
      <c r="O34" s="25"/>
      <c r="P34" s="25">
        <v>0</v>
      </c>
      <c r="Q34" s="27" t="str">
        <f t="shared" si="1"/>
        <v>Resolution 10</v>
      </c>
      <c r="R34" s="28">
        <f t="shared" si="2"/>
        <v>2106408857</v>
      </c>
      <c r="S34" s="29">
        <f t="shared" si="3"/>
        <v>99.524053300000006</v>
      </c>
      <c r="T34" s="28">
        <f t="shared" si="4"/>
        <v>10073327</v>
      </c>
      <c r="U34" s="29">
        <f t="shared" si="5"/>
        <v>0.4759467</v>
      </c>
      <c r="V34" s="28">
        <f t="shared" si="6"/>
        <v>2116482184</v>
      </c>
      <c r="W34" s="30">
        <f t="shared" si="7"/>
        <v>0.61725608563416801</v>
      </c>
      <c r="X34" s="28">
        <f t="shared" si="8"/>
        <v>5695875</v>
      </c>
    </row>
    <row r="35" spans="1:24" ht="12.75" customHeight="1" x14ac:dyDescent="0.2">
      <c r="A35" s="22" t="s">
        <v>21</v>
      </c>
      <c r="B35" s="23">
        <v>2096103870</v>
      </c>
      <c r="C35" s="24">
        <v>99.027674099999999</v>
      </c>
      <c r="D35" s="23">
        <v>20581077</v>
      </c>
      <c r="E35" s="24">
        <v>0.97232589999999997</v>
      </c>
      <c r="F35" s="21">
        <v>5493112</v>
      </c>
      <c r="G35" s="25">
        <v>2122178059</v>
      </c>
      <c r="H35" s="23">
        <v>41244</v>
      </c>
      <c r="I35" s="23" t="s">
        <v>8</v>
      </c>
      <c r="J35" s="25" t="s">
        <v>9</v>
      </c>
      <c r="K35" s="26" t="s">
        <v>10</v>
      </c>
      <c r="L35" s="25">
        <v>42947</v>
      </c>
      <c r="M35" s="25" t="s">
        <v>11</v>
      </c>
      <c r="N35" s="25"/>
      <c r="O35" s="25"/>
      <c r="P35" s="25">
        <v>0</v>
      </c>
      <c r="Q35" s="27" t="str">
        <f t="shared" si="1"/>
        <v>Resolution 11</v>
      </c>
      <c r="R35" s="28">
        <f t="shared" si="2"/>
        <v>2096103870</v>
      </c>
      <c r="S35" s="29">
        <f t="shared" si="3"/>
        <v>99.027674099999999</v>
      </c>
      <c r="T35" s="28">
        <f t="shared" si="4"/>
        <v>20581077</v>
      </c>
      <c r="U35" s="29">
        <f t="shared" si="5"/>
        <v>0.97232589999999997</v>
      </c>
      <c r="V35" s="28">
        <f t="shared" si="6"/>
        <v>2116684947</v>
      </c>
      <c r="W35" s="30">
        <f t="shared" si="7"/>
        <v>0.61731521993571681</v>
      </c>
      <c r="X35" s="28">
        <f t="shared" si="8"/>
        <v>5493112</v>
      </c>
    </row>
    <row r="36" spans="1:24" ht="12.75" customHeight="1" x14ac:dyDescent="0.2">
      <c r="A36" s="22" t="s">
        <v>22</v>
      </c>
      <c r="B36" s="23">
        <v>2081804604</v>
      </c>
      <c r="C36" s="24">
        <v>98.997917700000002</v>
      </c>
      <c r="D36" s="23">
        <v>21072559</v>
      </c>
      <c r="E36" s="24">
        <v>1.0020823000000001</v>
      </c>
      <c r="F36" s="21">
        <v>19300639</v>
      </c>
      <c r="G36" s="25">
        <v>2122177802</v>
      </c>
      <c r="H36" s="23">
        <v>41500</v>
      </c>
      <c r="I36" s="23" t="s">
        <v>8</v>
      </c>
      <c r="J36" s="25" t="s">
        <v>9</v>
      </c>
      <c r="K36" s="26" t="s">
        <v>10</v>
      </c>
      <c r="L36" s="25">
        <v>42947</v>
      </c>
      <c r="M36" s="25" t="s">
        <v>11</v>
      </c>
      <c r="N36" s="25"/>
      <c r="O36" s="25"/>
      <c r="P36" s="25">
        <v>0</v>
      </c>
      <c r="Q36" s="27" t="str">
        <f t="shared" si="1"/>
        <v>Resolution 12</v>
      </c>
      <c r="R36" s="28">
        <f t="shared" si="2"/>
        <v>2081804604</v>
      </c>
      <c r="S36" s="29">
        <f t="shared" si="3"/>
        <v>98.997917700000002</v>
      </c>
      <c r="T36" s="28">
        <f t="shared" si="4"/>
        <v>21072559</v>
      </c>
      <c r="U36" s="29">
        <f t="shared" si="5"/>
        <v>1.0020823000000001</v>
      </c>
      <c r="V36" s="28">
        <f t="shared" si="6"/>
        <v>2102877163</v>
      </c>
      <c r="W36" s="30">
        <f t="shared" si="7"/>
        <v>0.61328828374529998</v>
      </c>
      <c r="X36" s="28">
        <f t="shared" si="8"/>
        <v>19300639</v>
      </c>
    </row>
    <row r="37" spans="1:24" ht="12.75" customHeight="1" x14ac:dyDescent="0.2">
      <c r="A37" s="22" t="s">
        <v>23</v>
      </c>
      <c r="B37" s="23">
        <v>1862762963</v>
      </c>
      <c r="C37" s="24">
        <v>88.065827100000007</v>
      </c>
      <c r="D37" s="23">
        <v>252430891</v>
      </c>
      <c r="E37" s="24">
        <v>11.9341729</v>
      </c>
      <c r="F37" s="21">
        <v>6982211</v>
      </c>
      <c r="G37" s="25">
        <v>2122176065</v>
      </c>
      <c r="H37" s="23">
        <v>42136</v>
      </c>
      <c r="I37" s="23" t="s">
        <v>8</v>
      </c>
      <c r="J37" s="25" t="s">
        <v>9</v>
      </c>
      <c r="K37" s="26" t="s">
        <v>10</v>
      </c>
      <c r="L37" s="25">
        <v>42947</v>
      </c>
      <c r="M37" s="25" t="s">
        <v>11</v>
      </c>
      <c r="N37" s="25"/>
      <c r="O37" s="25"/>
      <c r="P37" s="25">
        <v>0</v>
      </c>
      <c r="Q37" s="27" t="str">
        <f t="shared" si="1"/>
        <v>Resolution 13</v>
      </c>
      <c r="R37" s="28">
        <f t="shared" si="2"/>
        <v>1862762963</v>
      </c>
      <c r="S37" s="29">
        <f t="shared" si="3"/>
        <v>88.065827100000007</v>
      </c>
      <c r="T37" s="28">
        <f t="shared" si="4"/>
        <v>252430891</v>
      </c>
      <c r="U37" s="29">
        <f t="shared" si="5"/>
        <v>11.9341729</v>
      </c>
      <c r="V37" s="28">
        <f t="shared" si="6"/>
        <v>2115193854</v>
      </c>
      <c r="W37" s="30">
        <f t="shared" si="7"/>
        <v>0.61688035389457829</v>
      </c>
      <c r="X37" s="28">
        <f t="shared" si="8"/>
        <v>6982211</v>
      </c>
    </row>
    <row r="38" spans="1:24" ht="12.75" customHeight="1" x14ac:dyDescent="0.2">
      <c r="A38" s="22" t="s">
        <v>24</v>
      </c>
      <c r="B38" s="23">
        <v>2093516590</v>
      </c>
      <c r="C38" s="24">
        <v>98.842523600000007</v>
      </c>
      <c r="D38" s="23">
        <v>24515725</v>
      </c>
      <c r="E38" s="24">
        <v>1.1574764</v>
      </c>
      <c r="F38" s="21">
        <v>4144852</v>
      </c>
      <c r="G38" s="25">
        <v>2122177167</v>
      </c>
      <c r="H38" s="23">
        <v>42136</v>
      </c>
      <c r="I38" s="23" t="s">
        <v>8</v>
      </c>
      <c r="J38" s="25" t="s">
        <v>9</v>
      </c>
      <c r="K38" s="26" t="s">
        <v>10</v>
      </c>
      <c r="L38" s="25">
        <v>42947</v>
      </c>
      <c r="M38" s="25" t="s">
        <v>11</v>
      </c>
      <c r="N38" s="25"/>
      <c r="O38" s="25"/>
      <c r="P38" s="25">
        <v>0</v>
      </c>
      <c r="Q38" s="27" t="str">
        <f t="shared" si="1"/>
        <v>Resolution 14</v>
      </c>
      <c r="R38" s="28">
        <f t="shared" si="2"/>
        <v>2093516590</v>
      </c>
      <c r="S38" s="29">
        <f t="shared" si="3"/>
        <v>98.842523600000007</v>
      </c>
      <c r="T38" s="28">
        <f t="shared" si="4"/>
        <v>24515725</v>
      </c>
      <c r="U38" s="29">
        <f t="shared" si="5"/>
        <v>1.1574764</v>
      </c>
      <c r="V38" s="28">
        <f t="shared" si="6"/>
        <v>2118032315</v>
      </c>
      <c r="W38" s="30">
        <f t="shared" si="7"/>
        <v>0.61770816966327702</v>
      </c>
      <c r="X38" s="28">
        <f t="shared" si="8"/>
        <v>4144852</v>
      </c>
    </row>
    <row r="39" spans="1:24" ht="12.75" customHeight="1" x14ac:dyDescent="0.2">
      <c r="A39" s="22" t="s">
        <v>25</v>
      </c>
      <c r="B39" s="23">
        <v>2080018643</v>
      </c>
      <c r="C39" s="24">
        <v>98.264423899999997</v>
      </c>
      <c r="D39" s="23">
        <v>36737920</v>
      </c>
      <c r="E39" s="24">
        <v>1.7355761000000001</v>
      </c>
      <c r="F39" s="21">
        <v>5420597</v>
      </c>
      <c r="G39" s="25">
        <v>2122177160</v>
      </c>
      <c r="H39" s="23">
        <v>42143</v>
      </c>
      <c r="I39" s="23" t="s">
        <v>8</v>
      </c>
      <c r="J39" s="25" t="s">
        <v>9</v>
      </c>
      <c r="K39" s="26" t="s">
        <v>10</v>
      </c>
      <c r="L39" s="25">
        <v>42947</v>
      </c>
      <c r="M39" s="25" t="s">
        <v>11</v>
      </c>
      <c r="N39" s="25"/>
      <c r="O39" s="25"/>
      <c r="P39" s="25">
        <v>0</v>
      </c>
      <c r="Q39" s="27" t="str">
        <f t="shared" si="1"/>
        <v>Resolution 15</v>
      </c>
      <c r="R39" s="28">
        <f t="shared" si="2"/>
        <v>2080018643</v>
      </c>
      <c r="S39" s="29">
        <f t="shared" si="3"/>
        <v>98.264423899999997</v>
      </c>
      <c r="T39" s="28">
        <f t="shared" si="4"/>
        <v>36737920</v>
      </c>
      <c r="U39" s="29">
        <f t="shared" si="5"/>
        <v>1.7355761000000001</v>
      </c>
      <c r="V39" s="28">
        <f t="shared" si="6"/>
        <v>2116756563</v>
      </c>
      <c r="W39" s="30">
        <f t="shared" si="7"/>
        <v>0.61733610620263801</v>
      </c>
      <c r="X39" s="28">
        <f t="shared" si="8"/>
        <v>5420597</v>
      </c>
    </row>
    <row r="40" spans="1:24" ht="12.75" customHeight="1" x14ac:dyDescent="0.2">
      <c r="A40" s="22" t="s">
        <v>26</v>
      </c>
      <c r="B40" s="23">
        <v>2060765320</v>
      </c>
      <c r="C40" s="24">
        <v>97.538054299999999</v>
      </c>
      <c r="D40" s="23">
        <v>52015518</v>
      </c>
      <c r="E40" s="24">
        <v>2.4619456999999998</v>
      </c>
      <c r="F40" s="21">
        <v>9396257</v>
      </c>
      <c r="G40" s="25">
        <v>2122177095</v>
      </c>
      <c r="H40" s="23">
        <v>42207</v>
      </c>
      <c r="I40" s="23" t="s">
        <v>8</v>
      </c>
      <c r="J40" s="25" t="s">
        <v>9</v>
      </c>
      <c r="K40" s="26" t="s">
        <v>10</v>
      </c>
      <c r="L40" s="25">
        <v>42947</v>
      </c>
      <c r="M40" s="25" t="s">
        <v>11</v>
      </c>
      <c r="N40" s="25"/>
      <c r="O40" s="25"/>
      <c r="P40" s="25">
        <v>0</v>
      </c>
      <c r="Q40" s="27" t="str">
        <f t="shared" si="1"/>
        <v>Resolution 16</v>
      </c>
      <c r="R40" s="28">
        <f t="shared" si="2"/>
        <v>2060765320</v>
      </c>
      <c r="S40" s="29">
        <f t="shared" si="3"/>
        <v>97.538054299999999</v>
      </c>
      <c r="T40" s="28">
        <f t="shared" si="4"/>
        <v>52015518</v>
      </c>
      <c r="U40" s="29">
        <f t="shared" si="5"/>
        <v>2.4619456999999998</v>
      </c>
      <c r="V40" s="28">
        <f t="shared" si="6"/>
        <v>2112780838</v>
      </c>
      <c r="W40" s="30">
        <f t="shared" si="7"/>
        <v>0.61617661595527862</v>
      </c>
      <c r="X40" s="28">
        <f t="shared" si="8"/>
        <v>9396257</v>
      </c>
    </row>
    <row r="41" spans="1:24" ht="12.75" customHeight="1" x14ac:dyDescent="0.2">
      <c r="A41" s="22" t="s">
        <v>27</v>
      </c>
      <c r="B41" s="23">
        <v>1828221066</v>
      </c>
      <c r="C41" s="24">
        <v>87.152395400000003</v>
      </c>
      <c r="D41" s="23">
        <v>269507926</v>
      </c>
      <c r="E41" s="24">
        <v>12.8476046</v>
      </c>
      <c r="F41" s="21">
        <v>24448230</v>
      </c>
      <c r="G41" s="25">
        <v>2122177222</v>
      </c>
      <c r="H41" s="23">
        <v>42077</v>
      </c>
      <c r="I41" s="23" t="s">
        <v>8</v>
      </c>
      <c r="J41" s="25" t="s">
        <v>9</v>
      </c>
      <c r="K41" s="26" t="s">
        <v>10</v>
      </c>
      <c r="L41" s="25">
        <v>42947</v>
      </c>
      <c r="M41" s="25" t="s">
        <v>11</v>
      </c>
      <c r="N41" s="25"/>
      <c r="O41" s="25"/>
      <c r="P41" s="25">
        <v>0</v>
      </c>
      <c r="Q41" s="27" t="str">
        <f t="shared" si="1"/>
        <v>Resolution 17</v>
      </c>
      <c r="R41" s="28">
        <f t="shared" si="2"/>
        <v>1828221066</v>
      </c>
      <c r="S41" s="29">
        <f t="shared" si="3"/>
        <v>87.152395400000003</v>
      </c>
      <c r="T41" s="28">
        <f t="shared" si="4"/>
        <v>269507926</v>
      </c>
      <c r="U41" s="29">
        <f t="shared" si="5"/>
        <v>12.8476046</v>
      </c>
      <c r="V41" s="28">
        <f t="shared" si="6"/>
        <v>2097728992</v>
      </c>
      <c r="W41" s="30">
        <f t="shared" si="7"/>
        <v>0.61178685845400382</v>
      </c>
      <c r="X41" s="28">
        <f t="shared" si="8"/>
        <v>24448230</v>
      </c>
    </row>
    <row r="42" spans="1:24" ht="12.75" customHeight="1" x14ac:dyDescent="0.2">
      <c r="A42" s="22" t="s">
        <v>28</v>
      </c>
      <c r="B42" s="23">
        <v>2018578013</v>
      </c>
      <c r="C42" s="24">
        <v>96.423681500000001</v>
      </c>
      <c r="D42" s="23">
        <v>74868307</v>
      </c>
      <c r="E42" s="24">
        <v>3.5763185000000002</v>
      </c>
      <c r="F42" s="21">
        <v>28730733</v>
      </c>
      <c r="G42" s="25">
        <v>2122177053</v>
      </c>
      <c r="H42" s="23">
        <v>42249</v>
      </c>
      <c r="I42" s="23" t="s">
        <v>8</v>
      </c>
      <c r="J42" s="25" t="s">
        <v>9</v>
      </c>
      <c r="K42" s="26" t="s">
        <v>10</v>
      </c>
      <c r="L42" s="25">
        <v>42947</v>
      </c>
      <c r="M42" s="25" t="s">
        <v>11</v>
      </c>
      <c r="N42" s="25"/>
      <c r="O42" s="25"/>
      <c r="P42" s="25">
        <v>0</v>
      </c>
      <c r="Q42" s="27" t="str">
        <f t="shared" si="1"/>
        <v>Resolution 18</v>
      </c>
      <c r="R42" s="28">
        <f t="shared" si="2"/>
        <v>2018578013</v>
      </c>
      <c r="S42" s="29">
        <f t="shared" si="3"/>
        <v>96.423681500000001</v>
      </c>
      <c r="T42" s="28">
        <f t="shared" si="4"/>
        <v>74868307</v>
      </c>
      <c r="U42" s="29">
        <f t="shared" si="5"/>
        <v>3.5763185000000002</v>
      </c>
      <c r="V42" s="28">
        <f t="shared" si="6"/>
        <v>2093446320</v>
      </c>
      <c r="W42" s="30">
        <f t="shared" si="7"/>
        <v>0.61053784942630718</v>
      </c>
      <c r="X42" s="28">
        <f t="shared" si="8"/>
        <v>28730733</v>
      </c>
    </row>
    <row r="43" spans="1:24" ht="12.75" customHeight="1" x14ac:dyDescent="0.2">
      <c r="A43" s="22" t="s">
        <v>29</v>
      </c>
      <c r="B43" s="23">
        <v>2037363259</v>
      </c>
      <c r="C43" s="24">
        <v>96.235197299999996</v>
      </c>
      <c r="D43" s="23">
        <v>79703383</v>
      </c>
      <c r="E43" s="24">
        <v>3.7648027000000002</v>
      </c>
      <c r="F43" s="21">
        <v>5106541</v>
      </c>
      <c r="G43" s="25">
        <v>2122173183</v>
      </c>
      <c r="H43" s="23">
        <v>42078</v>
      </c>
      <c r="I43" s="23" t="s">
        <v>8</v>
      </c>
      <c r="J43" s="25" t="s">
        <v>9</v>
      </c>
      <c r="K43" s="26" t="s">
        <v>10</v>
      </c>
      <c r="L43" s="25">
        <v>42947</v>
      </c>
      <c r="M43" s="25" t="s">
        <v>11</v>
      </c>
      <c r="N43" s="25"/>
      <c r="O43" s="25"/>
      <c r="P43" s="25">
        <v>0</v>
      </c>
      <c r="Q43" s="27" t="str">
        <f t="shared" si="1"/>
        <v>Resolution 19</v>
      </c>
      <c r="R43" s="28">
        <f t="shared" si="2"/>
        <v>2037363259</v>
      </c>
      <c r="S43" s="29">
        <f t="shared" si="3"/>
        <v>96.235197299999996</v>
      </c>
      <c r="T43" s="28">
        <f t="shared" si="4"/>
        <v>79703383</v>
      </c>
      <c r="U43" s="29">
        <f t="shared" si="5"/>
        <v>3.7648027000000002</v>
      </c>
      <c r="V43" s="28">
        <f t="shared" si="6"/>
        <v>2117066642</v>
      </c>
      <c r="W43" s="30">
        <f t="shared" si="7"/>
        <v>0.61742653840718198</v>
      </c>
      <c r="X43" s="28">
        <f t="shared" si="8"/>
        <v>5106541</v>
      </c>
    </row>
    <row r="44" spans="1:24" ht="12.75" customHeight="1" x14ac:dyDescent="0.2">
      <c r="A44" s="22" t="s">
        <v>30</v>
      </c>
      <c r="B44" s="23">
        <v>2100144851</v>
      </c>
      <c r="C44" s="24">
        <v>99.313674800000001</v>
      </c>
      <c r="D44" s="23">
        <v>14513432</v>
      </c>
      <c r="E44" s="24">
        <v>0.68632519999999997</v>
      </c>
      <c r="F44" s="21">
        <v>7514704</v>
      </c>
      <c r="G44" s="25">
        <v>2122172987</v>
      </c>
      <c r="H44" s="23">
        <v>42274</v>
      </c>
      <c r="I44" s="23" t="s">
        <v>8</v>
      </c>
      <c r="J44" s="25" t="s">
        <v>9</v>
      </c>
      <c r="K44" s="26" t="s">
        <v>10</v>
      </c>
      <c r="L44" s="25">
        <v>42947</v>
      </c>
      <c r="M44" s="25" t="s">
        <v>11</v>
      </c>
      <c r="N44" s="25"/>
      <c r="O44" s="25"/>
      <c r="P44" s="25">
        <v>0</v>
      </c>
      <c r="Q44" s="27" t="str">
        <f t="shared" si="1"/>
        <v>Resolution 20</v>
      </c>
      <c r="R44" s="28">
        <f t="shared" si="2"/>
        <v>2100144851</v>
      </c>
      <c r="S44" s="29">
        <f t="shared" si="3"/>
        <v>99.313674800000001</v>
      </c>
      <c r="T44" s="28">
        <f t="shared" si="4"/>
        <v>14513432</v>
      </c>
      <c r="U44" s="29">
        <f t="shared" si="5"/>
        <v>0.68632519999999997</v>
      </c>
      <c r="V44" s="28">
        <f t="shared" si="6"/>
        <v>2114658283</v>
      </c>
      <c r="W44" s="30">
        <f t="shared" si="7"/>
        <v>0.61672415864685148</v>
      </c>
      <c r="X44" s="28">
        <f t="shared" si="8"/>
        <v>7514704</v>
      </c>
    </row>
    <row r="45" spans="1:24" ht="12.75" customHeight="1" x14ac:dyDescent="0.2">
      <c r="A45" s="22" t="s">
        <v>31</v>
      </c>
      <c r="B45" s="23">
        <v>1990437191</v>
      </c>
      <c r="C45" s="24">
        <v>94.120244499999998</v>
      </c>
      <c r="D45" s="23">
        <v>124343960</v>
      </c>
      <c r="E45" s="24">
        <v>5.8797554999999999</v>
      </c>
      <c r="F45" s="21">
        <v>7391901</v>
      </c>
      <c r="G45" s="25">
        <v>2122173052</v>
      </c>
      <c r="H45" s="23">
        <v>42208</v>
      </c>
      <c r="I45" s="23" t="s">
        <v>8</v>
      </c>
      <c r="J45" s="25" t="s">
        <v>9</v>
      </c>
      <c r="K45" s="26" t="s">
        <v>10</v>
      </c>
      <c r="L45" s="25">
        <v>42947</v>
      </c>
      <c r="M45" s="25" t="s">
        <v>11</v>
      </c>
      <c r="N45" s="25"/>
      <c r="O45" s="25"/>
      <c r="P45" s="25">
        <v>0</v>
      </c>
      <c r="Q45" s="27" t="str">
        <f t="shared" si="1"/>
        <v>Resolution 21</v>
      </c>
      <c r="R45" s="28">
        <f t="shared" si="2"/>
        <v>1990437191</v>
      </c>
      <c r="S45" s="29">
        <f t="shared" si="3"/>
        <v>94.120244499999998</v>
      </c>
      <c r="T45" s="28">
        <f t="shared" si="4"/>
        <v>124343960</v>
      </c>
      <c r="U45" s="29">
        <f t="shared" si="5"/>
        <v>5.8797554999999999</v>
      </c>
      <c r="V45" s="28">
        <f t="shared" si="6"/>
        <v>2114781151</v>
      </c>
      <c r="W45" s="30">
        <f t="shared" si="7"/>
        <v>0.61675999217349442</v>
      </c>
      <c r="X45" s="28">
        <f t="shared" si="8"/>
        <v>7391901</v>
      </c>
    </row>
    <row r="46" spans="1:24" ht="12.75" customHeight="1" x14ac:dyDescent="0.2">
      <c r="A46" s="22" t="s">
        <v>32</v>
      </c>
      <c r="B46" s="23">
        <v>2087973613</v>
      </c>
      <c r="C46" s="24">
        <v>98.575526300000007</v>
      </c>
      <c r="D46" s="23">
        <v>30172433</v>
      </c>
      <c r="E46" s="24">
        <v>1.4244737000000001</v>
      </c>
      <c r="F46" s="21">
        <v>4027014</v>
      </c>
      <c r="G46" s="25">
        <v>2122173060</v>
      </c>
      <c r="H46" s="23">
        <v>42200</v>
      </c>
      <c r="I46" s="23" t="s">
        <v>8</v>
      </c>
      <c r="J46" s="25" t="s">
        <v>9</v>
      </c>
      <c r="K46" s="26" t="s">
        <v>10</v>
      </c>
      <c r="L46" s="25">
        <v>42947</v>
      </c>
      <c r="M46" s="25" t="s">
        <v>11</v>
      </c>
      <c r="N46" s="25"/>
      <c r="O46" s="25"/>
      <c r="P46" s="25">
        <v>0</v>
      </c>
      <c r="Q46" s="27" t="str">
        <f t="shared" si="1"/>
        <v>Resolution 22</v>
      </c>
      <c r="R46" s="28">
        <f t="shared" si="2"/>
        <v>2087973613</v>
      </c>
      <c r="S46" s="29">
        <f t="shared" si="3"/>
        <v>98.575526300000007</v>
      </c>
      <c r="T46" s="28">
        <f t="shared" si="4"/>
        <v>30172433</v>
      </c>
      <c r="U46" s="29">
        <f t="shared" si="5"/>
        <v>1.4244737000000001</v>
      </c>
      <c r="V46" s="28">
        <f t="shared" si="6"/>
        <v>2118146046</v>
      </c>
      <c r="W46" s="30">
        <f t="shared" si="7"/>
        <v>0.61774133845269841</v>
      </c>
      <c r="X46" s="28">
        <f t="shared" si="8"/>
        <v>4027014</v>
      </c>
    </row>
    <row r="47" spans="1:24" x14ac:dyDescent="0.2">
      <c r="A47" s="22" t="s">
        <v>33</v>
      </c>
      <c r="B47" s="23">
        <v>1954986765</v>
      </c>
      <c r="C47" s="24">
        <v>92.896602299999998</v>
      </c>
      <c r="D47" s="23">
        <v>149489305</v>
      </c>
      <c r="E47" s="24">
        <v>7.1033977000000004</v>
      </c>
      <c r="F47" s="21">
        <v>17697111</v>
      </c>
      <c r="G47" s="25">
        <v>2122173181</v>
      </c>
      <c r="H47" s="23">
        <v>42078</v>
      </c>
      <c r="I47" s="23" t="s">
        <v>8</v>
      </c>
      <c r="J47" s="25" t="s">
        <v>9</v>
      </c>
      <c r="K47" s="26" t="s">
        <v>10</v>
      </c>
      <c r="L47" s="25">
        <v>42947</v>
      </c>
      <c r="M47" s="25" t="s">
        <v>11</v>
      </c>
      <c r="N47" s="25"/>
      <c r="O47" s="25"/>
      <c r="P47" s="25">
        <v>0</v>
      </c>
      <c r="Q47" s="27" t="str">
        <f t="shared" si="1"/>
        <v>Resolution 23</v>
      </c>
      <c r="R47" s="28">
        <f t="shared" si="2"/>
        <v>1954986765</v>
      </c>
      <c r="S47" s="29">
        <f t="shared" si="3"/>
        <v>92.896602299999998</v>
      </c>
      <c r="T47" s="28">
        <f t="shared" si="4"/>
        <v>149489305</v>
      </c>
      <c r="U47" s="29">
        <f t="shared" si="5"/>
        <v>7.1033977000000004</v>
      </c>
      <c r="V47" s="28">
        <f t="shared" si="6"/>
        <v>2104476070</v>
      </c>
      <c r="W47" s="30">
        <f t="shared" si="7"/>
        <v>0.61375459292738244</v>
      </c>
      <c r="X47" s="28">
        <f t="shared" si="8"/>
        <v>17697111</v>
      </c>
    </row>
    <row r="48" spans="1:24" ht="25.5" customHeight="1" x14ac:dyDescent="0.2">
      <c r="B48" s="9"/>
      <c r="C48" s="11"/>
      <c r="D48" s="9"/>
      <c r="E48" s="11"/>
      <c r="G48" s="1"/>
      <c r="H48" s="9"/>
      <c r="I48" s="9"/>
      <c r="J48" s="1"/>
      <c r="K48" s="12"/>
      <c r="L48" s="1"/>
      <c r="M48" s="1"/>
      <c r="N48" s="1"/>
      <c r="O48" s="1"/>
      <c r="P48" s="1"/>
      <c r="Q48" s="19" t="str">
        <f>IF($V$23="Ind", "* Independent Resolution", "")</f>
        <v/>
      </c>
      <c r="R48" s="18"/>
      <c r="S48" s="11"/>
      <c r="T48" s="9"/>
      <c r="U48" s="11"/>
      <c r="V48" s="9"/>
      <c r="W48" s="17"/>
      <c r="X48" s="9"/>
    </row>
    <row r="49" spans="1:24" ht="12.75" hidden="1" customHeight="1" x14ac:dyDescent="0.2">
      <c r="A49" s="22"/>
      <c r="B49" s="23"/>
      <c r="C49" s="24"/>
      <c r="D49" s="23"/>
      <c r="E49" s="24"/>
      <c r="F49" s="21"/>
      <c r="G49" s="25"/>
      <c r="H49" s="23"/>
      <c r="I49" s="23"/>
      <c r="J49" s="25"/>
      <c r="K49" s="26"/>
      <c r="L49" s="25"/>
      <c r="M49" s="25"/>
      <c r="N49" s="25"/>
      <c r="O49" s="25"/>
      <c r="P49" s="25"/>
      <c r="Q49" s="27">
        <f t="shared" ref="Q49:U49" si="9">A49</f>
        <v>0</v>
      </c>
      <c r="R49" s="28">
        <f t="shared" si="9"/>
        <v>0</v>
      </c>
      <c r="S49" s="29">
        <f t="shared" si="9"/>
        <v>0</v>
      </c>
      <c r="T49" s="28">
        <f t="shared" si="9"/>
        <v>0</v>
      </c>
      <c r="U49" s="29">
        <f t="shared" si="9"/>
        <v>0</v>
      </c>
      <c r="V49" s="28">
        <f>R49+T49</f>
        <v>0</v>
      </c>
      <c r="W49" s="30">
        <f>V49/IF(P49=1,$X$23, $W$23)</f>
        <v>0</v>
      </c>
      <c r="X49" s="28">
        <f>F49</f>
        <v>0</v>
      </c>
    </row>
    <row r="50" spans="1:24" hidden="1" x14ac:dyDescent="0.2">
      <c r="A50" s="22"/>
      <c r="B50" s="23"/>
      <c r="C50" s="24"/>
      <c r="D50" s="23"/>
      <c r="E50" s="24"/>
      <c r="F50" s="21"/>
      <c r="G50" s="25"/>
      <c r="H50" s="23"/>
      <c r="I50" s="23"/>
      <c r="J50" s="25"/>
      <c r="K50" s="26"/>
      <c r="L50" s="25"/>
      <c r="M50" s="25"/>
      <c r="N50" s="25"/>
      <c r="O50" s="25"/>
      <c r="P50" s="25"/>
      <c r="Q50" s="27">
        <f t="shared" ref="Q50" si="10">A50</f>
        <v>0</v>
      </c>
      <c r="R50" s="28">
        <f t="shared" ref="R50" si="11">B50</f>
        <v>0</v>
      </c>
      <c r="S50" s="29">
        <f t="shared" ref="S50" si="12">C50</f>
        <v>0</v>
      </c>
      <c r="T50" s="28">
        <f t="shared" ref="T50" si="13">D50</f>
        <v>0</v>
      </c>
      <c r="U50" s="29">
        <f t="shared" ref="U50" si="14">E50</f>
        <v>0</v>
      </c>
      <c r="V50" s="28">
        <f>R50+T50</f>
        <v>0</v>
      </c>
      <c r="W50" s="30">
        <f>V50/IF(P50=1,$X$23, $W$23)</f>
        <v>0</v>
      </c>
      <c r="X50" s="28">
        <f>F50</f>
        <v>0</v>
      </c>
    </row>
    <row r="51" spans="1:24" ht="26.25" customHeight="1" x14ac:dyDescent="0.2">
      <c r="Q51" s="2" t="s">
        <v>4</v>
      </c>
      <c r="W51"/>
    </row>
    <row r="52" spans="1:24" ht="52.5" customHeight="1" x14ac:dyDescent="0.2">
      <c r="Q52" s="2"/>
      <c r="W52"/>
    </row>
    <row r="53" spans="1:24" ht="72" customHeight="1" x14ac:dyDescent="0.2">
      <c r="Q53" s="33" t="s">
        <v>36</v>
      </c>
      <c r="R53" s="33"/>
      <c r="S53" s="33"/>
      <c r="T53" s="33"/>
      <c r="U53" s="33"/>
      <c r="V53" s="33"/>
      <c r="W53" s="33"/>
      <c r="X53" s="33"/>
    </row>
  </sheetData>
  <mergeCells count="2">
    <mergeCell ref="V13:X13"/>
    <mergeCell ref="Q53:X53"/>
  </mergeCells>
  <phoneticPr fontId="2" type="noConversion"/>
  <pageMargins left="0.7" right="0.7" top="0.75" bottom="0.75" header="0.3" footer="0.3"/>
  <pageSetup paperSize="9" scale="96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blIssuedCapital">
          <controlPr print="0" autoLine="0" r:id="rId5">
            <anchor moveWithCells="1">
              <from>
                <xdr:col>20</xdr:col>
                <xdr:colOff>19050</xdr:colOff>
                <xdr:row>21</xdr:row>
                <xdr:rowOff>0</xdr:rowOff>
              </from>
              <to>
                <xdr:col>21</xdr:col>
                <xdr:colOff>495300</xdr:colOff>
                <xdr:row>21</xdr:row>
                <xdr:rowOff>171450</xdr:rowOff>
              </to>
            </anchor>
          </controlPr>
        </control>
      </mc:Choice>
      <mc:Fallback>
        <control shapeId="1025" r:id="rId4" name="lblIssuedCapital"/>
      </mc:Fallback>
    </mc:AlternateContent>
    <mc:AlternateContent xmlns:mc="http://schemas.openxmlformats.org/markup-compatibility/2006">
      <mc:Choice Requires="x14">
        <control shapeId="1026" r:id="rId6" name="txtIssuedCapital">
          <controlPr defaultSize="0" print="0" autoLine="0" linkedCell="W23" r:id="rId7">
            <anchor moveWithCells="1">
              <from>
                <xdr:col>21</xdr:col>
                <xdr:colOff>457200</xdr:colOff>
                <xdr:row>20</xdr:row>
                <xdr:rowOff>123825</xdr:rowOff>
              </from>
              <to>
                <xdr:col>23</xdr:col>
                <xdr:colOff>9525</xdr:colOff>
                <xdr:row>21</xdr:row>
                <xdr:rowOff>209550</xdr:rowOff>
              </to>
            </anchor>
          </controlPr>
        </control>
      </mc:Choice>
      <mc:Fallback>
        <control shapeId="1026" r:id="rId6" name="txtIssuedCapital"/>
      </mc:Fallback>
    </mc:AlternateContent>
    <mc:AlternateContent xmlns:mc="http://schemas.openxmlformats.org/markup-compatibility/2006">
      <mc:Choice Requires="x14">
        <control shapeId="1027" r:id="rId8" name="lblIndependentISC">
          <controlPr locked="0" print="0" autoLine="0" r:id="rId9">
            <anchor moveWithCells="1">
              <from>
                <xdr:col>19</xdr:col>
                <xdr:colOff>28575</xdr:colOff>
                <xdr:row>47</xdr:row>
                <xdr:rowOff>95250</xdr:rowOff>
              </from>
              <to>
                <xdr:col>21</xdr:col>
                <xdr:colOff>485775</xdr:colOff>
                <xdr:row>47</xdr:row>
                <xdr:rowOff>247650</xdr:rowOff>
              </to>
            </anchor>
          </controlPr>
        </control>
      </mc:Choice>
      <mc:Fallback>
        <control shapeId="1027" r:id="rId8" name="lblIndependentISC"/>
      </mc:Fallback>
    </mc:AlternateContent>
    <mc:AlternateContent xmlns:mc="http://schemas.openxmlformats.org/markup-compatibility/2006">
      <mc:Choice Requires="x14">
        <control shapeId="1028" r:id="rId10" name="txtIndependentISC">
          <controlPr locked="0" defaultSize="0" print="0" autoLine="0" linkedCell="X23" r:id="rId11">
            <anchor moveWithCells="1">
              <from>
                <xdr:col>21</xdr:col>
                <xdr:colOff>457200</xdr:colOff>
                <xdr:row>47</xdr:row>
                <xdr:rowOff>57150</xdr:rowOff>
              </from>
              <to>
                <xdr:col>23</xdr:col>
                <xdr:colOff>9525</xdr:colOff>
                <xdr:row>47</xdr:row>
                <xdr:rowOff>304800</xdr:rowOff>
              </to>
            </anchor>
          </controlPr>
        </control>
      </mc:Choice>
      <mc:Fallback>
        <control shapeId="1028" r:id="rId10" name="txtIndependentISC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20" t="s">
        <v>35</v>
      </c>
      <c r="B1" s="21" t="str">
        <f>IF(OR(A1 = "AGM", A1 = ""), "Annual General Meeting", IF(A1 = "EGM", "General Meeting", IF(A1 = "Court", "Court Meeting", A1)))</f>
        <v>Annual General Meeting</v>
      </c>
    </row>
    <row r="2" spans="1:2" x14ac:dyDescent="0.2">
      <c r="A2" s="21"/>
      <c r="B2" s="21"/>
    </row>
    <row r="3" spans="1:2" x14ac:dyDescent="0.2">
      <c r="A3" s="21"/>
      <c r="B3" s="21"/>
    </row>
    <row r="4" spans="1:2" x14ac:dyDescent="0.2">
      <c r="A4" s="21"/>
      <c r="B4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2017 Poll Results</vt:lpstr>
      <vt:lpstr>MeetingSession</vt:lpstr>
      <vt:lpstr>FOpAGpAB_IndependentResult</vt:lpstr>
      <vt:lpstr>'2017 Poll Results'!Query_from_Mms_DSN_1</vt:lpstr>
      <vt:lpstr>'2017 Poll Results'!Query_from_Mms_DSN_2</vt:lpstr>
      <vt:lpstr>'2017 Poll Results'!Query_from_Mms_DSN_4</vt:lpstr>
      <vt:lpstr>MeetingSession!Query_from_Mms_DSN_4</vt:lpstr>
      <vt:lpstr>'2017 Poll Results'!Query_from_Mms_DSN_5</vt:lpstr>
      <vt:lpstr>'2017 Poll Results'!Query_from_Mms_DSN_6</vt:lpstr>
    </vt:vector>
  </TitlesOfParts>
  <Company>Lloyds TSB Registrars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</dc:creator>
  <cp:lastModifiedBy>Alice</cp:lastModifiedBy>
  <cp:lastPrinted>2017-07-31T12:47:17Z</cp:lastPrinted>
  <dcterms:created xsi:type="dcterms:W3CDTF">2002-05-20T08:26:24Z</dcterms:created>
  <dcterms:modified xsi:type="dcterms:W3CDTF">2017-07-31T13:06:29Z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  <property fmtid="{D5CDD505-2E9C-101B-9397-08002B2CF9AE}" pid="3" name="_AdHocReviewCycleID">
    <vt:i4>-2089056011</vt:i4>
  </property>
  <property fmtid="{D5CDD505-2E9C-101B-9397-08002B2CF9AE}" pid="4" name="_NewReviewCycle">
    <vt:lpwstr/>
  </property>
  <property fmtid="{D5CDD505-2E9C-101B-9397-08002B2CF9AE}" pid="5" name="_EmailSubject">
    <vt:lpwstr>EXT || National Grid Proxies 2017.xls</vt:lpwstr>
  </property>
  <property fmtid="{D5CDD505-2E9C-101B-9397-08002B2CF9AE}" pid="6" name="_AuthorEmail">
    <vt:lpwstr>Alice.Morgan@nationalgrid.com</vt:lpwstr>
  </property>
  <property fmtid="{D5CDD505-2E9C-101B-9397-08002B2CF9AE}" pid="7" name="_AuthorEmailDisplayName">
    <vt:lpwstr>Morgan, Alice</vt:lpwstr>
  </property>
</Properties>
</file>